
<file path=[Content_Types].xml><?xml version="1.0" encoding="utf-8"?>
<Types xmlns="http://schemas.openxmlformats.org/package/2006/content-types">
  <Default Extension="xml" ContentType="application/xml"/>
  <Default Extension="png" ContentType="image/png"/>
  <Default Extension="jpeg" ContentType="image/jpeg"/>
  <Default Extension="JPG" ContentType="image/.jpg"/>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drawings/drawing2.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infos.xml" ContentType="application/vnd.wps-officedocument.woinfo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Width="24750" windowHeight="12080"/>
  </bookViews>
  <sheets>
    <sheet name="Sheet1" sheetId="1" r:id="rId1"/>
    <sheet name="导出计数_答复 " sheetId="3" r:id="rId2"/>
    <sheet name="WpsReserved_CellImgList" sheetId="4" state="veryHidden" r:id="rId3"/>
  </sheets>
  <definedNames>
    <definedName name="_xlnm._FilterDatabase" localSheetId="0" hidden="1">Sheet1!$G$1:$G$122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45B8860DE51E4B60A679316D4008F236" descr="屏幕截图 2025-11-09 002732"/>
        <xdr:cNvPicPr/>
      </xdr:nvPicPr>
      <xdr:blipFill>
        <a:blip r:embed="rId1"/>
        <a:stretch>
          <a:fillRect/>
        </a:stretch>
      </xdr:blipFill>
      <xdr:spPr>
        <a:xfrm>
          <a:off x="0" y="0"/>
          <a:ext cx="8601075" cy="1781175"/>
        </a:xfrm>
        <a:prstGeom prst="rect">
          <a:avLst/>
        </a:prstGeom>
      </xdr:spPr>
    </xdr:pic>
  </etc:cellImage>
  <etc:cellImage>
    <xdr:pic>
      <xdr:nvPicPr>
        <xdr:cNvPr id="3" name="ID_A9F7562DABA440C89E7B8D081176F5DA" descr="屏幕截图 2025-11-09 002808"/>
        <xdr:cNvPicPr/>
      </xdr:nvPicPr>
      <xdr:blipFill>
        <a:blip r:embed="rId2"/>
        <a:stretch>
          <a:fillRect/>
        </a:stretch>
      </xdr:blipFill>
      <xdr:spPr>
        <a:xfrm>
          <a:off x="0" y="0"/>
          <a:ext cx="8401050" cy="6105525"/>
        </a:xfrm>
        <a:prstGeom prst="rect">
          <a:avLst/>
        </a:prstGeom>
      </xdr:spPr>
    </xdr:pic>
  </etc:cellImage>
  <etc:cellImage>
    <xdr:pic>
      <xdr:nvPicPr>
        <xdr:cNvPr id="10" name="ID_3FFA8E0009D24E77A40B9A3E68DFB924" descr="3.0"/>
        <xdr:cNvPicPr/>
      </xdr:nvPicPr>
      <xdr:blipFill>
        <a:blip r:embed="rId3"/>
        <a:stretch>
          <a:fillRect/>
        </a:stretch>
      </xdr:blipFill>
      <xdr:spPr>
        <a:xfrm>
          <a:off x="0" y="0"/>
          <a:ext cx="7562850" cy="5743575"/>
        </a:xfrm>
        <a:prstGeom prst="rect">
          <a:avLst/>
        </a:prstGeom>
      </xdr:spPr>
    </xdr:pic>
  </etc:cellImage>
  <etc:cellImage>
    <xdr:pic>
      <xdr:nvPicPr>
        <xdr:cNvPr id="77" name="ID_24FC3FED15DD49AABB6DEBF7E95AA424" descr="29.2"/>
        <xdr:cNvPicPr/>
      </xdr:nvPicPr>
      <xdr:blipFill>
        <a:blip r:embed="rId4"/>
        <a:stretch>
          <a:fillRect/>
        </a:stretch>
      </xdr:blipFill>
      <xdr:spPr>
        <a:xfrm>
          <a:off x="0" y="0"/>
          <a:ext cx="7572375" cy="3114675"/>
        </a:xfrm>
        <a:prstGeom prst="rect">
          <a:avLst/>
        </a:prstGeom>
      </xdr:spPr>
    </xdr:pic>
  </etc:cellImage>
  <etc:cellImage>
    <xdr:pic>
      <xdr:nvPicPr>
        <xdr:cNvPr id="6" name="ID_76CEA88E78874BC2806AD2AAF5DC9857" descr="2"/>
        <xdr:cNvPicPr/>
      </xdr:nvPicPr>
      <xdr:blipFill>
        <a:blip r:embed="rId5"/>
        <a:stretch>
          <a:fillRect/>
        </a:stretch>
      </xdr:blipFill>
      <xdr:spPr>
        <a:xfrm>
          <a:off x="0" y="0"/>
          <a:ext cx="8515350" cy="2514600"/>
        </a:xfrm>
        <a:prstGeom prst="rect">
          <a:avLst/>
        </a:prstGeom>
      </xdr:spPr>
    </xdr:pic>
  </etc:cellImage>
  <etc:cellImage>
    <xdr:pic>
      <xdr:nvPicPr>
        <xdr:cNvPr id="4" name="ID_B8EEC20087F64EC2BB1A611650532B3F" descr="1"/>
        <xdr:cNvPicPr/>
      </xdr:nvPicPr>
      <xdr:blipFill>
        <a:blip r:embed="rId6"/>
        <a:stretch>
          <a:fillRect/>
        </a:stretch>
      </xdr:blipFill>
      <xdr:spPr>
        <a:xfrm>
          <a:off x="0" y="0"/>
          <a:ext cx="8143875" cy="6962775"/>
        </a:xfrm>
        <a:prstGeom prst="rect">
          <a:avLst/>
        </a:prstGeom>
      </xdr:spPr>
    </xdr:pic>
  </etc:cellImage>
  <etc:cellImage>
    <xdr:pic>
      <xdr:nvPicPr>
        <xdr:cNvPr id="18" name="ID_8FCF6421BB2E445EA433391ED10E7F36" descr="8.1"/>
        <xdr:cNvPicPr/>
      </xdr:nvPicPr>
      <xdr:blipFill>
        <a:blip r:embed="rId7"/>
        <a:stretch>
          <a:fillRect/>
        </a:stretch>
      </xdr:blipFill>
      <xdr:spPr>
        <a:xfrm>
          <a:off x="0" y="0"/>
          <a:ext cx="7448550" cy="6115050"/>
        </a:xfrm>
        <a:prstGeom prst="rect">
          <a:avLst/>
        </a:prstGeom>
      </xdr:spPr>
    </xdr:pic>
  </etc:cellImage>
  <etc:cellImage>
    <xdr:pic>
      <xdr:nvPicPr>
        <xdr:cNvPr id="9" name="ID_A091A5739F654D8AA9966B6D8F3A77CA" descr="3.1"/>
        <xdr:cNvPicPr/>
      </xdr:nvPicPr>
      <xdr:blipFill>
        <a:blip r:embed="rId8"/>
        <a:stretch>
          <a:fillRect/>
        </a:stretch>
      </xdr:blipFill>
      <xdr:spPr>
        <a:xfrm>
          <a:off x="0" y="0"/>
          <a:ext cx="7686675" cy="1771650"/>
        </a:xfrm>
        <a:prstGeom prst="rect">
          <a:avLst/>
        </a:prstGeom>
      </xdr:spPr>
    </xdr:pic>
  </etc:cellImage>
  <etc:cellImage>
    <xdr:pic>
      <xdr:nvPicPr>
        <xdr:cNvPr id="19" name="ID_6993F89EBDC04CF8A9BA78A35507C1E3" descr="9.2"/>
        <xdr:cNvPicPr/>
      </xdr:nvPicPr>
      <xdr:blipFill>
        <a:blip r:embed="rId9"/>
        <a:stretch>
          <a:fillRect/>
        </a:stretch>
      </xdr:blipFill>
      <xdr:spPr>
        <a:xfrm>
          <a:off x="0" y="0"/>
          <a:ext cx="7772400" cy="2686050"/>
        </a:xfrm>
        <a:prstGeom prst="rect">
          <a:avLst/>
        </a:prstGeom>
      </xdr:spPr>
    </xdr:pic>
  </etc:cellImage>
  <etc:cellImage>
    <xdr:pic>
      <xdr:nvPicPr>
        <xdr:cNvPr id="8" name="ID_4798BA6702AF45DEA3760EDB0E8BFB27" descr="2.1"/>
        <xdr:cNvPicPr/>
      </xdr:nvPicPr>
      <xdr:blipFill>
        <a:blip r:embed="rId10"/>
        <a:stretch>
          <a:fillRect/>
        </a:stretch>
      </xdr:blipFill>
      <xdr:spPr>
        <a:xfrm>
          <a:off x="0" y="0"/>
          <a:ext cx="7829550" cy="2971800"/>
        </a:xfrm>
        <a:prstGeom prst="rect">
          <a:avLst/>
        </a:prstGeom>
      </xdr:spPr>
    </xdr:pic>
  </etc:cellImage>
  <etc:cellImage>
    <xdr:pic>
      <xdr:nvPicPr>
        <xdr:cNvPr id="7" name="ID_C00D2335E9514F598B8D545BBEDECAD1" descr="2.0"/>
        <xdr:cNvPicPr/>
      </xdr:nvPicPr>
      <xdr:blipFill>
        <a:blip r:embed="rId11"/>
        <a:stretch>
          <a:fillRect/>
        </a:stretch>
      </xdr:blipFill>
      <xdr:spPr>
        <a:xfrm>
          <a:off x="0" y="0"/>
          <a:ext cx="7343775" cy="6572250"/>
        </a:xfrm>
        <a:prstGeom prst="rect">
          <a:avLst/>
        </a:prstGeom>
      </xdr:spPr>
    </xdr:pic>
  </etc:cellImage>
  <etc:cellImage>
    <xdr:pic>
      <xdr:nvPicPr>
        <xdr:cNvPr id="12" name="ID_BCA0D340B05D491DAFD7604D11C31590" descr="4.1"/>
        <xdr:cNvPicPr/>
      </xdr:nvPicPr>
      <xdr:blipFill>
        <a:blip r:embed="rId12"/>
        <a:stretch>
          <a:fillRect/>
        </a:stretch>
      </xdr:blipFill>
      <xdr:spPr>
        <a:xfrm>
          <a:off x="0" y="0"/>
          <a:ext cx="7743825" cy="4543425"/>
        </a:xfrm>
        <a:prstGeom prst="rect">
          <a:avLst/>
        </a:prstGeom>
      </xdr:spPr>
    </xdr:pic>
  </etc:cellImage>
  <etc:cellImage>
    <xdr:pic>
      <xdr:nvPicPr>
        <xdr:cNvPr id="21" name="ID_FDD15228B0D24095963A494320681C3B" descr="13.2"/>
        <xdr:cNvPicPr/>
      </xdr:nvPicPr>
      <xdr:blipFill>
        <a:blip r:embed="rId13"/>
        <a:stretch>
          <a:fillRect/>
        </a:stretch>
      </xdr:blipFill>
      <xdr:spPr>
        <a:xfrm>
          <a:off x="0" y="0"/>
          <a:ext cx="7600950" cy="3257550"/>
        </a:xfrm>
        <a:prstGeom prst="rect">
          <a:avLst/>
        </a:prstGeom>
      </xdr:spPr>
    </xdr:pic>
  </etc:cellImage>
  <etc:cellImage>
    <xdr:pic>
      <xdr:nvPicPr>
        <xdr:cNvPr id="11" name="ID_C51354B012EA4D09953C638593E2BB02" descr="4.0"/>
        <xdr:cNvPicPr/>
      </xdr:nvPicPr>
      <xdr:blipFill>
        <a:blip r:embed="rId14"/>
        <a:stretch>
          <a:fillRect/>
        </a:stretch>
      </xdr:blipFill>
      <xdr:spPr>
        <a:xfrm>
          <a:off x="0" y="0"/>
          <a:ext cx="7315200" cy="5200650"/>
        </a:xfrm>
        <a:prstGeom prst="rect">
          <a:avLst/>
        </a:prstGeom>
      </xdr:spPr>
    </xdr:pic>
  </etc:cellImage>
  <etc:cellImage>
    <xdr:pic>
      <xdr:nvPicPr>
        <xdr:cNvPr id="13" name="ID_724867DB57454FB68D5525498F3B45C0" descr="5.2"/>
        <xdr:cNvPicPr/>
      </xdr:nvPicPr>
      <xdr:blipFill>
        <a:blip r:embed="rId15"/>
        <a:stretch>
          <a:fillRect/>
        </a:stretch>
      </xdr:blipFill>
      <xdr:spPr>
        <a:xfrm>
          <a:off x="0" y="0"/>
          <a:ext cx="7515225" cy="1914525"/>
        </a:xfrm>
        <a:prstGeom prst="rect">
          <a:avLst/>
        </a:prstGeom>
      </xdr:spPr>
    </xdr:pic>
  </etc:cellImage>
  <etc:cellImage>
    <xdr:pic>
      <xdr:nvPicPr>
        <xdr:cNvPr id="14" name="ID_B1FE66BBEC2C46E3B834B0650143F45C" descr="5.1"/>
        <xdr:cNvPicPr/>
      </xdr:nvPicPr>
      <xdr:blipFill>
        <a:blip r:embed="rId16"/>
        <a:stretch>
          <a:fillRect/>
        </a:stretch>
      </xdr:blipFill>
      <xdr:spPr>
        <a:xfrm>
          <a:off x="0" y="0"/>
          <a:ext cx="7200900" cy="4629150"/>
        </a:xfrm>
        <a:prstGeom prst="rect">
          <a:avLst/>
        </a:prstGeom>
      </xdr:spPr>
    </xdr:pic>
  </etc:cellImage>
  <etc:cellImage>
    <xdr:pic>
      <xdr:nvPicPr>
        <xdr:cNvPr id="83" name="ID_DE1AC8A085724E3DAA86C806DFE2D3F0" descr="39.2"/>
        <xdr:cNvPicPr/>
      </xdr:nvPicPr>
      <xdr:blipFill>
        <a:blip r:embed="rId17"/>
        <a:stretch>
          <a:fillRect/>
        </a:stretch>
      </xdr:blipFill>
      <xdr:spPr>
        <a:xfrm>
          <a:off x="0" y="0"/>
          <a:ext cx="7772400" cy="2000250"/>
        </a:xfrm>
        <a:prstGeom prst="rect">
          <a:avLst/>
        </a:prstGeom>
      </xdr:spPr>
    </xdr:pic>
  </etc:cellImage>
  <etc:cellImage>
    <xdr:pic>
      <xdr:nvPicPr>
        <xdr:cNvPr id="15" name="ID_70C1EB451A5E497EABF2EE4A490502DF" descr="6.2"/>
        <xdr:cNvPicPr/>
      </xdr:nvPicPr>
      <xdr:blipFill>
        <a:blip r:embed="rId18"/>
        <a:stretch>
          <a:fillRect/>
        </a:stretch>
      </xdr:blipFill>
      <xdr:spPr>
        <a:xfrm>
          <a:off x="0" y="0"/>
          <a:ext cx="7486650" cy="1828800"/>
        </a:xfrm>
        <a:prstGeom prst="rect">
          <a:avLst/>
        </a:prstGeom>
      </xdr:spPr>
    </xdr:pic>
  </etc:cellImage>
  <etc:cellImage>
    <xdr:pic>
      <xdr:nvPicPr>
        <xdr:cNvPr id="16" name="ID_A1CDBDE0F4A34916A80B20C1F8BBF5DE" descr="6.1"/>
        <xdr:cNvPicPr/>
      </xdr:nvPicPr>
      <xdr:blipFill>
        <a:blip r:embed="rId19"/>
        <a:stretch>
          <a:fillRect/>
        </a:stretch>
      </xdr:blipFill>
      <xdr:spPr>
        <a:xfrm>
          <a:off x="0" y="0"/>
          <a:ext cx="7429500" cy="4743450"/>
        </a:xfrm>
        <a:prstGeom prst="rect">
          <a:avLst/>
        </a:prstGeom>
      </xdr:spPr>
    </xdr:pic>
  </etc:cellImage>
  <etc:cellImage>
    <xdr:pic>
      <xdr:nvPicPr>
        <xdr:cNvPr id="43" name="ID_C07D24496198453A9856B54025B9124B" descr="7.2"/>
        <xdr:cNvPicPr/>
      </xdr:nvPicPr>
      <xdr:blipFill>
        <a:blip r:embed="rId20"/>
        <a:stretch>
          <a:fillRect/>
        </a:stretch>
      </xdr:blipFill>
      <xdr:spPr>
        <a:xfrm>
          <a:off x="0" y="0"/>
          <a:ext cx="7572375" cy="1943100"/>
        </a:xfrm>
        <a:prstGeom prst="rect">
          <a:avLst/>
        </a:prstGeom>
      </xdr:spPr>
    </xdr:pic>
  </etc:cellImage>
  <etc:cellImage>
    <xdr:pic>
      <xdr:nvPicPr>
        <xdr:cNvPr id="22" name="ID_8072D7BA7BFD4C9185498A6A4328A2AE" descr="13.1"/>
        <xdr:cNvPicPr/>
      </xdr:nvPicPr>
      <xdr:blipFill>
        <a:blip r:embed="rId21"/>
        <a:stretch>
          <a:fillRect/>
        </a:stretch>
      </xdr:blipFill>
      <xdr:spPr>
        <a:xfrm>
          <a:off x="0" y="0"/>
          <a:ext cx="7286625" cy="7086600"/>
        </a:xfrm>
        <a:prstGeom prst="rect">
          <a:avLst/>
        </a:prstGeom>
      </xdr:spPr>
    </xdr:pic>
  </etc:cellImage>
  <etc:cellImage>
    <xdr:pic>
      <xdr:nvPicPr>
        <xdr:cNvPr id="45" name="ID_C3DB8CBAE6EC419299097CC0D04C40B9" descr="11.2"/>
        <xdr:cNvPicPr/>
      </xdr:nvPicPr>
      <xdr:blipFill>
        <a:blip r:embed="rId22"/>
        <a:stretch>
          <a:fillRect/>
        </a:stretch>
      </xdr:blipFill>
      <xdr:spPr>
        <a:xfrm>
          <a:off x="0" y="0"/>
          <a:ext cx="7686675" cy="2800350"/>
        </a:xfrm>
        <a:prstGeom prst="rect">
          <a:avLst/>
        </a:prstGeom>
      </xdr:spPr>
    </xdr:pic>
  </etc:cellImage>
  <etc:cellImage>
    <xdr:pic>
      <xdr:nvPicPr>
        <xdr:cNvPr id="44" name="ID_1EC1D4DD207849B69096820DA862E944" descr="7.1"/>
        <xdr:cNvPicPr/>
      </xdr:nvPicPr>
      <xdr:blipFill>
        <a:blip r:embed="rId23"/>
        <a:stretch>
          <a:fillRect/>
        </a:stretch>
      </xdr:blipFill>
      <xdr:spPr>
        <a:xfrm>
          <a:off x="0" y="0"/>
          <a:ext cx="7515225" cy="5943600"/>
        </a:xfrm>
        <a:prstGeom prst="rect">
          <a:avLst/>
        </a:prstGeom>
      </xdr:spPr>
    </xdr:pic>
  </etc:cellImage>
  <etc:cellImage>
    <xdr:pic>
      <xdr:nvPicPr>
        <xdr:cNvPr id="17" name="ID_50BDC1CE33604632A0930A34C5B42CDE" descr="8.2"/>
        <xdr:cNvPicPr/>
      </xdr:nvPicPr>
      <xdr:blipFill>
        <a:blip r:embed="rId24"/>
        <a:stretch>
          <a:fillRect/>
        </a:stretch>
      </xdr:blipFill>
      <xdr:spPr>
        <a:xfrm>
          <a:off x="0" y="0"/>
          <a:ext cx="7572375" cy="3971925"/>
        </a:xfrm>
        <a:prstGeom prst="rect">
          <a:avLst/>
        </a:prstGeom>
      </xdr:spPr>
    </xdr:pic>
  </etc:cellImage>
  <etc:cellImage>
    <xdr:pic>
      <xdr:nvPicPr>
        <xdr:cNvPr id="150" name="ID_9261CF094CC54FECB0874AC0CEF51F70"/>
        <xdr:cNvPicPr/>
      </xdr:nvPicPr>
      <xdr:blipFill>
        <a:blip r:embed="rId25"/>
        <a:stretch>
          <a:fillRect/>
        </a:stretch>
      </xdr:blipFill>
      <xdr:spPr>
        <a:xfrm>
          <a:off x="8961120" y="33200340"/>
          <a:ext cx="7156450" cy="4921885"/>
        </a:xfrm>
        <a:prstGeom prst="rect">
          <a:avLst/>
        </a:prstGeom>
      </xdr:spPr>
    </xdr:pic>
  </etc:cellImage>
  <etc:cellImage>
    <xdr:pic>
      <xdr:nvPicPr>
        <xdr:cNvPr id="20" name="ID_011EF8942B04478CB99CEECF1EFCFA70" descr="9.1"/>
        <xdr:cNvPicPr/>
      </xdr:nvPicPr>
      <xdr:blipFill>
        <a:blip r:embed="rId26"/>
        <a:stretch>
          <a:fillRect/>
        </a:stretch>
      </xdr:blipFill>
      <xdr:spPr>
        <a:xfrm>
          <a:off x="0" y="0"/>
          <a:ext cx="7372350" cy="3514725"/>
        </a:xfrm>
        <a:prstGeom prst="rect">
          <a:avLst/>
        </a:prstGeom>
      </xdr:spPr>
    </xdr:pic>
  </etc:cellImage>
  <etc:cellImage>
    <xdr:pic>
      <xdr:nvPicPr>
        <xdr:cNvPr id="53" name="ID_ABD0BE5BA3574A3CA9D337DEDE147F0F" descr="10.2"/>
        <xdr:cNvPicPr/>
      </xdr:nvPicPr>
      <xdr:blipFill>
        <a:blip r:embed="rId27"/>
        <a:stretch>
          <a:fillRect/>
        </a:stretch>
      </xdr:blipFill>
      <xdr:spPr>
        <a:xfrm>
          <a:off x="0" y="0"/>
          <a:ext cx="7734300" cy="3876675"/>
        </a:xfrm>
        <a:prstGeom prst="rect">
          <a:avLst/>
        </a:prstGeom>
      </xdr:spPr>
    </xdr:pic>
  </etc:cellImage>
  <etc:cellImage>
    <xdr:pic>
      <xdr:nvPicPr>
        <xdr:cNvPr id="52" name="ID_BC2C91CD790F42098D0792D18FC43C96" descr="10.1"/>
        <xdr:cNvPicPr/>
      </xdr:nvPicPr>
      <xdr:blipFill>
        <a:blip r:embed="rId28"/>
        <a:stretch>
          <a:fillRect/>
        </a:stretch>
      </xdr:blipFill>
      <xdr:spPr>
        <a:xfrm>
          <a:off x="0" y="0"/>
          <a:ext cx="7315200" cy="6000750"/>
        </a:xfrm>
        <a:prstGeom prst="rect">
          <a:avLst/>
        </a:prstGeom>
      </xdr:spPr>
    </xdr:pic>
  </etc:cellImage>
  <etc:cellImage>
    <xdr:pic>
      <xdr:nvPicPr>
        <xdr:cNvPr id="46" name="ID_74A82C020C4D4012A3EE806704108C9E" descr="11.1"/>
        <xdr:cNvPicPr/>
      </xdr:nvPicPr>
      <xdr:blipFill>
        <a:blip r:embed="rId29"/>
        <a:stretch>
          <a:fillRect/>
        </a:stretch>
      </xdr:blipFill>
      <xdr:spPr>
        <a:xfrm>
          <a:off x="0" y="0"/>
          <a:ext cx="7400925" cy="5600700"/>
        </a:xfrm>
        <a:prstGeom prst="rect">
          <a:avLst/>
        </a:prstGeom>
      </xdr:spPr>
    </xdr:pic>
  </etc:cellImage>
  <etc:cellImage>
    <xdr:pic>
      <xdr:nvPicPr>
        <xdr:cNvPr id="47" name="ID_7C60653A01A64F0C94F71A89FD993822" descr="20.2"/>
        <xdr:cNvPicPr/>
      </xdr:nvPicPr>
      <xdr:blipFill>
        <a:blip r:embed="rId30"/>
        <a:stretch>
          <a:fillRect/>
        </a:stretch>
      </xdr:blipFill>
      <xdr:spPr>
        <a:xfrm>
          <a:off x="0" y="0"/>
          <a:ext cx="7772400" cy="2200275"/>
        </a:xfrm>
        <a:prstGeom prst="rect">
          <a:avLst/>
        </a:prstGeom>
      </xdr:spPr>
    </xdr:pic>
  </etc:cellImage>
  <etc:cellImage>
    <xdr:pic>
      <xdr:nvPicPr>
        <xdr:cNvPr id="58" name="ID_758ECC2FD2514BEDAFAFB0207A3E7FBB" descr="12.2"/>
        <xdr:cNvPicPr/>
      </xdr:nvPicPr>
      <xdr:blipFill>
        <a:blip r:embed="rId31"/>
        <a:stretch>
          <a:fillRect/>
        </a:stretch>
      </xdr:blipFill>
      <xdr:spPr>
        <a:xfrm>
          <a:off x="0" y="0"/>
          <a:ext cx="7543800" cy="3086100"/>
        </a:xfrm>
        <a:prstGeom prst="rect">
          <a:avLst/>
        </a:prstGeom>
      </xdr:spPr>
    </xdr:pic>
  </etc:cellImage>
  <etc:cellImage>
    <xdr:pic>
      <xdr:nvPicPr>
        <xdr:cNvPr id="60" name="ID_3843313092E84E0984AF80FA1A1CB393" descr="17.2"/>
        <xdr:cNvPicPr/>
      </xdr:nvPicPr>
      <xdr:blipFill>
        <a:blip r:embed="rId32"/>
        <a:stretch>
          <a:fillRect/>
        </a:stretch>
      </xdr:blipFill>
      <xdr:spPr>
        <a:xfrm>
          <a:off x="0" y="0"/>
          <a:ext cx="7686675" cy="2200275"/>
        </a:xfrm>
        <a:prstGeom prst="rect">
          <a:avLst/>
        </a:prstGeom>
      </xdr:spPr>
    </xdr:pic>
  </etc:cellImage>
  <etc:cellImage>
    <xdr:pic>
      <xdr:nvPicPr>
        <xdr:cNvPr id="59" name="ID_63E7937F84EF43488D6AD332A9C15F85" descr="12.1"/>
        <xdr:cNvPicPr/>
      </xdr:nvPicPr>
      <xdr:blipFill>
        <a:blip r:embed="rId33"/>
        <a:stretch>
          <a:fillRect/>
        </a:stretch>
      </xdr:blipFill>
      <xdr:spPr>
        <a:xfrm>
          <a:off x="0" y="0"/>
          <a:ext cx="7572375" cy="5915025"/>
        </a:xfrm>
        <a:prstGeom prst="rect">
          <a:avLst/>
        </a:prstGeom>
      </xdr:spPr>
    </xdr:pic>
  </etc:cellImage>
  <etc:cellImage>
    <xdr:pic>
      <xdr:nvPicPr>
        <xdr:cNvPr id="23" name="ID_2749DE98211F40A3A00AAEE4E18EBC6A" descr="14.2"/>
        <xdr:cNvPicPr/>
      </xdr:nvPicPr>
      <xdr:blipFill>
        <a:blip r:embed="rId34"/>
        <a:stretch>
          <a:fillRect/>
        </a:stretch>
      </xdr:blipFill>
      <xdr:spPr>
        <a:xfrm>
          <a:off x="0" y="0"/>
          <a:ext cx="7486650" cy="3171825"/>
        </a:xfrm>
        <a:prstGeom prst="rect">
          <a:avLst/>
        </a:prstGeom>
      </xdr:spPr>
    </xdr:pic>
  </etc:cellImage>
  <etc:cellImage>
    <xdr:pic>
      <xdr:nvPicPr>
        <xdr:cNvPr id="24" name="ID_68182E16E07345E1907B3AF544E14273" descr="14.1"/>
        <xdr:cNvPicPr/>
      </xdr:nvPicPr>
      <xdr:blipFill>
        <a:blip r:embed="rId35"/>
        <a:stretch>
          <a:fillRect/>
        </a:stretch>
      </xdr:blipFill>
      <xdr:spPr>
        <a:xfrm>
          <a:off x="0" y="0"/>
          <a:ext cx="7315200" cy="3771900"/>
        </a:xfrm>
        <a:prstGeom prst="rect">
          <a:avLst/>
        </a:prstGeom>
      </xdr:spPr>
    </xdr:pic>
  </etc:cellImage>
  <etc:cellImage>
    <xdr:pic>
      <xdr:nvPicPr>
        <xdr:cNvPr id="25" name="ID_E570218475EB42C79C568DE85249AC94" descr="15.2"/>
        <xdr:cNvPicPr/>
      </xdr:nvPicPr>
      <xdr:blipFill>
        <a:blip r:embed="rId36"/>
        <a:stretch>
          <a:fillRect/>
        </a:stretch>
      </xdr:blipFill>
      <xdr:spPr>
        <a:xfrm>
          <a:off x="0" y="0"/>
          <a:ext cx="7515225" cy="1600200"/>
        </a:xfrm>
        <a:prstGeom prst="rect">
          <a:avLst/>
        </a:prstGeom>
      </xdr:spPr>
    </xdr:pic>
  </etc:cellImage>
  <etc:cellImage>
    <xdr:pic>
      <xdr:nvPicPr>
        <xdr:cNvPr id="26" name="ID_42ED445D870E41F29BD354AB6BC1E611" descr="15.1"/>
        <xdr:cNvPicPr/>
      </xdr:nvPicPr>
      <xdr:blipFill>
        <a:blip r:embed="rId37"/>
        <a:stretch>
          <a:fillRect/>
        </a:stretch>
      </xdr:blipFill>
      <xdr:spPr>
        <a:xfrm>
          <a:off x="0" y="0"/>
          <a:ext cx="7429500" cy="5686425"/>
        </a:xfrm>
        <a:prstGeom prst="rect">
          <a:avLst/>
        </a:prstGeom>
      </xdr:spPr>
    </xdr:pic>
  </etc:cellImage>
  <etc:cellImage>
    <xdr:pic>
      <xdr:nvPicPr>
        <xdr:cNvPr id="62" name="ID_BCBC0431D8D14BD684AE211C8D8C284C" descr="33.2"/>
        <xdr:cNvPicPr/>
      </xdr:nvPicPr>
      <xdr:blipFill>
        <a:blip r:embed="rId38"/>
        <a:stretch>
          <a:fillRect/>
        </a:stretch>
      </xdr:blipFill>
      <xdr:spPr>
        <a:xfrm>
          <a:off x="0" y="0"/>
          <a:ext cx="7629525" cy="2371725"/>
        </a:xfrm>
        <a:prstGeom prst="rect">
          <a:avLst/>
        </a:prstGeom>
      </xdr:spPr>
    </xdr:pic>
  </etc:cellImage>
  <etc:cellImage>
    <xdr:pic>
      <xdr:nvPicPr>
        <xdr:cNvPr id="61" name="ID_E9C10623FA3B43629C7B72A10A400728" descr="17.1"/>
        <xdr:cNvPicPr/>
      </xdr:nvPicPr>
      <xdr:blipFill>
        <a:blip r:embed="rId39"/>
        <a:stretch>
          <a:fillRect/>
        </a:stretch>
      </xdr:blipFill>
      <xdr:spPr>
        <a:xfrm>
          <a:off x="0" y="0"/>
          <a:ext cx="7286625" cy="5886450"/>
        </a:xfrm>
        <a:prstGeom prst="rect">
          <a:avLst/>
        </a:prstGeom>
      </xdr:spPr>
    </xdr:pic>
  </etc:cellImage>
  <etc:cellImage>
    <xdr:pic>
      <xdr:nvPicPr>
        <xdr:cNvPr id="90" name="ID_CF58D365956842AB8263CA3E5A4ED68F"/>
        <xdr:cNvPicPr/>
      </xdr:nvPicPr>
      <xdr:blipFill>
        <a:blip r:embed="rId40"/>
        <a:stretch>
          <a:fillRect/>
        </a:stretch>
      </xdr:blipFill>
      <xdr:spPr>
        <a:xfrm>
          <a:off x="10489565" y="12242800"/>
          <a:ext cx="6739255" cy="4537710"/>
        </a:xfrm>
        <a:prstGeom prst="rect">
          <a:avLst/>
        </a:prstGeom>
      </xdr:spPr>
    </xdr:pic>
  </etc:cellImage>
  <etc:cellImage>
    <xdr:pic>
      <xdr:nvPicPr>
        <xdr:cNvPr id="63" name="ID_D5D6C0B5C8A942D4A8E5A1B3C2F2DABA" descr="33.1"/>
        <xdr:cNvPicPr/>
      </xdr:nvPicPr>
      <xdr:blipFill>
        <a:blip r:embed="rId41"/>
        <a:stretch>
          <a:fillRect/>
        </a:stretch>
      </xdr:blipFill>
      <xdr:spPr>
        <a:xfrm>
          <a:off x="0" y="0"/>
          <a:ext cx="7543800" cy="6086475"/>
        </a:xfrm>
        <a:prstGeom prst="rect">
          <a:avLst/>
        </a:prstGeom>
      </xdr:spPr>
    </xdr:pic>
  </etc:cellImage>
  <etc:cellImage>
    <xdr:pic>
      <xdr:nvPicPr>
        <xdr:cNvPr id="64" name="ID_47E2566BA2364AA2BE6C7DB207C43D3F" descr="16.2"/>
        <xdr:cNvPicPr/>
      </xdr:nvPicPr>
      <xdr:blipFill>
        <a:blip r:embed="rId42"/>
        <a:stretch>
          <a:fillRect/>
        </a:stretch>
      </xdr:blipFill>
      <xdr:spPr>
        <a:xfrm>
          <a:off x="0" y="0"/>
          <a:ext cx="7686675" cy="2990850"/>
        </a:xfrm>
        <a:prstGeom prst="rect">
          <a:avLst/>
        </a:prstGeom>
      </xdr:spPr>
    </xdr:pic>
  </etc:cellImage>
  <etc:cellImage>
    <xdr:pic>
      <xdr:nvPicPr>
        <xdr:cNvPr id="67" name="ID_759DFBC261A244C58CC9A751D46ABC3D" descr="19.1"/>
        <xdr:cNvPicPr/>
      </xdr:nvPicPr>
      <xdr:blipFill>
        <a:blip r:embed="rId43"/>
        <a:stretch>
          <a:fillRect/>
        </a:stretch>
      </xdr:blipFill>
      <xdr:spPr>
        <a:xfrm>
          <a:off x="0" y="0"/>
          <a:ext cx="7334250" cy="2705100"/>
        </a:xfrm>
        <a:prstGeom prst="rect">
          <a:avLst/>
        </a:prstGeom>
      </xdr:spPr>
    </xdr:pic>
  </etc:cellImage>
  <etc:cellImage>
    <xdr:pic>
      <xdr:nvPicPr>
        <xdr:cNvPr id="65" name="ID_16F030569B5F49EAAD2DE6EA9BE04FB4" descr="16.1"/>
        <xdr:cNvPicPr/>
      </xdr:nvPicPr>
      <xdr:blipFill>
        <a:blip r:embed="rId44"/>
        <a:stretch>
          <a:fillRect/>
        </a:stretch>
      </xdr:blipFill>
      <xdr:spPr>
        <a:xfrm>
          <a:off x="0" y="0"/>
          <a:ext cx="7458075" cy="6543675"/>
        </a:xfrm>
        <a:prstGeom prst="rect">
          <a:avLst/>
        </a:prstGeom>
      </xdr:spPr>
    </xdr:pic>
  </etc:cellImage>
  <etc:cellImage>
    <xdr:pic>
      <xdr:nvPicPr>
        <xdr:cNvPr id="66" name="ID_9770CF06D84F4569918170920EA8EA5F" descr="19.2"/>
        <xdr:cNvPicPr/>
      </xdr:nvPicPr>
      <xdr:blipFill>
        <a:blip r:embed="rId45"/>
        <a:stretch>
          <a:fillRect/>
        </a:stretch>
      </xdr:blipFill>
      <xdr:spPr>
        <a:xfrm>
          <a:off x="0" y="0"/>
          <a:ext cx="7686675" cy="4248150"/>
        </a:xfrm>
        <a:prstGeom prst="rect">
          <a:avLst/>
        </a:prstGeom>
      </xdr:spPr>
    </xdr:pic>
  </etc:cellImage>
  <etc:cellImage>
    <xdr:pic>
      <xdr:nvPicPr>
        <xdr:cNvPr id="54" name="ID_CC9E89338DD8497CBBE8CB30FDFEFAC4" descr="18.2"/>
        <xdr:cNvPicPr/>
      </xdr:nvPicPr>
      <xdr:blipFill>
        <a:blip r:embed="rId46"/>
        <a:stretch>
          <a:fillRect/>
        </a:stretch>
      </xdr:blipFill>
      <xdr:spPr>
        <a:xfrm>
          <a:off x="0" y="0"/>
          <a:ext cx="7715250" cy="3829050"/>
        </a:xfrm>
        <a:prstGeom prst="rect">
          <a:avLst/>
        </a:prstGeom>
      </xdr:spPr>
    </xdr:pic>
  </etc:cellImage>
  <etc:cellImage>
    <xdr:pic>
      <xdr:nvPicPr>
        <xdr:cNvPr id="55" name="ID_780519CF168A4D838176A81191878D7B" descr="18.1"/>
        <xdr:cNvPicPr/>
      </xdr:nvPicPr>
      <xdr:blipFill>
        <a:blip r:embed="rId47"/>
        <a:stretch>
          <a:fillRect/>
        </a:stretch>
      </xdr:blipFill>
      <xdr:spPr>
        <a:xfrm>
          <a:off x="0" y="0"/>
          <a:ext cx="7372350" cy="5772150"/>
        </a:xfrm>
        <a:prstGeom prst="rect">
          <a:avLst/>
        </a:prstGeom>
      </xdr:spPr>
    </xdr:pic>
  </etc:cellImage>
  <etc:cellImage>
    <xdr:pic>
      <xdr:nvPicPr>
        <xdr:cNvPr id="48" name="ID_5B331B9BC29A4E229A79D4AF29CC43A6" descr="20.1"/>
        <xdr:cNvPicPr/>
      </xdr:nvPicPr>
      <xdr:blipFill>
        <a:blip r:embed="rId48"/>
        <a:stretch>
          <a:fillRect/>
        </a:stretch>
      </xdr:blipFill>
      <xdr:spPr>
        <a:xfrm>
          <a:off x="0" y="0"/>
          <a:ext cx="7362825" cy="6115050"/>
        </a:xfrm>
        <a:prstGeom prst="rect">
          <a:avLst/>
        </a:prstGeom>
      </xdr:spPr>
    </xdr:pic>
  </etc:cellImage>
  <etc:cellImage>
    <xdr:pic>
      <xdr:nvPicPr>
        <xdr:cNvPr id="101" name="ID_2874237E70BD497F84EFD8BA2EDF8A45"/>
        <xdr:cNvPicPr/>
      </xdr:nvPicPr>
      <xdr:blipFill>
        <a:blip r:embed="rId49"/>
        <a:stretch>
          <a:fillRect/>
        </a:stretch>
      </xdr:blipFill>
      <xdr:spPr>
        <a:xfrm>
          <a:off x="8961120" y="15000605"/>
          <a:ext cx="6956425" cy="1361440"/>
        </a:xfrm>
        <a:prstGeom prst="rect">
          <a:avLst/>
        </a:prstGeom>
      </xdr:spPr>
    </xdr:pic>
  </etc:cellImage>
  <etc:cellImage>
    <xdr:pic>
      <xdr:nvPicPr>
        <xdr:cNvPr id="28" name="ID_F03D5DCE2106476BAD5A0D120303A4FC" descr="21.1"/>
        <xdr:cNvPicPr/>
      </xdr:nvPicPr>
      <xdr:blipFill>
        <a:blip r:embed="rId50"/>
        <a:stretch>
          <a:fillRect/>
        </a:stretch>
      </xdr:blipFill>
      <xdr:spPr>
        <a:xfrm>
          <a:off x="0" y="0"/>
          <a:ext cx="7505700" cy="4343400"/>
        </a:xfrm>
        <a:prstGeom prst="rect">
          <a:avLst/>
        </a:prstGeom>
      </xdr:spPr>
    </xdr:pic>
  </etc:cellImage>
  <etc:cellImage>
    <xdr:pic>
      <xdr:nvPicPr>
        <xdr:cNvPr id="27" name="ID_4E841BD72E894F5E942F18FBFFC3BAB0" descr="21.2"/>
        <xdr:cNvPicPr/>
      </xdr:nvPicPr>
      <xdr:blipFill>
        <a:blip r:embed="rId51"/>
        <a:stretch>
          <a:fillRect/>
        </a:stretch>
      </xdr:blipFill>
      <xdr:spPr>
        <a:xfrm>
          <a:off x="0" y="0"/>
          <a:ext cx="7648575" cy="3857625"/>
        </a:xfrm>
        <a:prstGeom prst="rect">
          <a:avLst/>
        </a:prstGeom>
      </xdr:spPr>
    </xdr:pic>
  </etc:cellImage>
  <etc:cellImage>
    <xdr:pic>
      <xdr:nvPicPr>
        <xdr:cNvPr id="131" name="ID_BA75F00F63634498986F95B5CC3D138F"/>
        <xdr:cNvPicPr/>
      </xdr:nvPicPr>
      <xdr:blipFill>
        <a:blip r:embed="rId52"/>
        <a:stretch>
          <a:fillRect/>
        </a:stretch>
      </xdr:blipFill>
      <xdr:spPr>
        <a:xfrm>
          <a:off x="10489565" y="23178135"/>
          <a:ext cx="6691630" cy="2440940"/>
        </a:xfrm>
        <a:prstGeom prst="rect">
          <a:avLst/>
        </a:prstGeom>
      </xdr:spPr>
    </xdr:pic>
  </etc:cellImage>
  <etc:cellImage>
    <xdr:pic>
      <xdr:nvPicPr>
        <xdr:cNvPr id="29" name="ID_150A1DA3522E44ECB521D6F25DB7DA3E" descr="22.2"/>
        <xdr:cNvPicPr/>
      </xdr:nvPicPr>
      <xdr:blipFill>
        <a:blip r:embed="rId53"/>
        <a:stretch>
          <a:fillRect/>
        </a:stretch>
      </xdr:blipFill>
      <xdr:spPr>
        <a:xfrm>
          <a:off x="0" y="0"/>
          <a:ext cx="7648575" cy="4200525"/>
        </a:xfrm>
        <a:prstGeom prst="rect">
          <a:avLst/>
        </a:prstGeom>
      </xdr:spPr>
    </xdr:pic>
  </etc:cellImage>
  <etc:cellImage>
    <xdr:pic>
      <xdr:nvPicPr>
        <xdr:cNvPr id="30" name="ID_044213EF06104192AA0B5C58E706CE85" descr="22.1"/>
        <xdr:cNvPicPr/>
      </xdr:nvPicPr>
      <xdr:blipFill>
        <a:blip r:embed="rId54"/>
        <a:stretch>
          <a:fillRect/>
        </a:stretch>
      </xdr:blipFill>
      <xdr:spPr>
        <a:xfrm>
          <a:off x="0" y="0"/>
          <a:ext cx="7115175" cy="7105650"/>
        </a:xfrm>
        <a:prstGeom prst="rect">
          <a:avLst/>
        </a:prstGeom>
      </xdr:spPr>
    </xdr:pic>
  </etc:cellImage>
  <etc:cellImage>
    <xdr:pic>
      <xdr:nvPicPr>
        <xdr:cNvPr id="32" name="ID_901B925353DA41E880DC207518242E9D" descr="23.1"/>
        <xdr:cNvPicPr/>
      </xdr:nvPicPr>
      <xdr:blipFill>
        <a:blip r:embed="rId55"/>
        <a:stretch>
          <a:fillRect/>
        </a:stretch>
      </xdr:blipFill>
      <xdr:spPr>
        <a:xfrm>
          <a:off x="0" y="0"/>
          <a:ext cx="7419975" cy="3905250"/>
        </a:xfrm>
        <a:prstGeom prst="rect">
          <a:avLst/>
        </a:prstGeom>
      </xdr:spPr>
    </xdr:pic>
  </etc:cellImage>
  <etc:cellImage>
    <xdr:pic>
      <xdr:nvPicPr>
        <xdr:cNvPr id="31" name="ID_237658E614074D7EAD107EDF08CD4514" descr="23.2"/>
        <xdr:cNvPicPr/>
      </xdr:nvPicPr>
      <xdr:blipFill>
        <a:blip r:embed="rId56"/>
        <a:stretch>
          <a:fillRect/>
        </a:stretch>
      </xdr:blipFill>
      <xdr:spPr>
        <a:xfrm>
          <a:off x="0" y="0"/>
          <a:ext cx="7600950" cy="3286125"/>
        </a:xfrm>
        <a:prstGeom prst="rect">
          <a:avLst/>
        </a:prstGeom>
      </xdr:spPr>
    </xdr:pic>
  </etc:cellImage>
  <etc:cellImage>
    <xdr:pic>
      <xdr:nvPicPr>
        <xdr:cNvPr id="71" name="ID_9E74347AF18E427BA6531494CCA5C4CF" descr="24.2"/>
        <xdr:cNvPicPr/>
      </xdr:nvPicPr>
      <xdr:blipFill>
        <a:blip r:embed="rId57"/>
        <a:stretch>
          <a:fillRect/>
        </a:stretch>
      </xdr:blipFill>
      <xdr:spPr>
        <a:xfrm>
          <a:off x="0" y="0"/>
          <a:ext cx="7715250" cy="3971925"/>
        </a:xfrm>
        <a:prstGeom prst="rect">
          <a:avLst/>
        </a:prstGeom>
      </xdr:spPr>
    </xdr:pic>
  </etc:cellImage>
  <etc:cellImage>
    <xdr:pic>
      <xdr:nvPicPr>
        <xdr:cNvPr id="72" name="ID_83466256A6D9407EB4F40B4620FA6390" descr="24.1"/>
        <xdr:cNvPicPr/>
      </xdr:nvPicPr>
      <xdr:blipFill>
        <a:blip r:embed="rId58"/>
        <a:stretch>
          <a:fillRect/>
        </a:stretch>
      </xdr:blipFill>
      <xdr:spPr>
        <a:xfrm>
          <a:off x="0" y="0"/>
          <a:ext cx="10058400" cy="4151630"/>
        </a:xfrm>
        <a:prstGeom prst="rect">
          <a:avLst/>
        </a:prstGeom>
      </xdr:spPr>
    </xdr:pic>
  </etc:cellImage>
  <etc:cellImage>
    <xdr:pic>
      <xdr:nvPicPr>
        <xdr:cNvPr id="33" name="ID_DFC80242DD40484AB64360774672D999" descr="25.2"/>
        <xdr:cNvPicPr/>
      </xdr:nvPicPr>
      <xdr:blipFill>
        <a:blip r:embed="rId59"/>
        <a:stretch>
          <a:fillRect/>
        </a:stretch>
      </xdr:blipFill>
      <xdr:spPr>
        <a:xfrm>
          <a:off x="0" y="0"/>
          <a:ext cx="7734300" cy="3028950"/>
        </a:xfrm>
        <a:prstGeom prst="rect">
          <a:avLst/>
        </a:prstGeom>
      </xdr:spPr>
    </xdr:pic>
  </etc:cellImage>
  <etc:cellImage>
    <xdr:pic>
      <xdr:nvPicPr>
        <xdr:cNvPr id="109" name="ID_7068E268A5E0433786F4C6C57A442DC1"/>
        <xdr:cNvPicPr/>
      </xdr:nvPicPr>
      <xdr:blipFill>
        <a:blip r:embed="rId60"/>
        <a:stretch>
          <a:fillRect/>
        </a:stretch>
      </xdr:blipFill>
      <xdr:spPr>
        <a:xfrm>
          <a:off x="10489565" y="22450425"/>
          <a:ext cx="6748780" cy="5327015"/>
        </a:xfrm>
        <a:prstGeom prst="rect">
          <a:avLst/>
        </a:prstGeom>
      </xdr:spPr>
    </xdr:pic>
  </etc:cellImage>
  <etc:cellImage>
    <xdr:pic>
      <xdr:nvPicPr>
        <xdr:cNvPr id="35" name="ID_39449EBA5CBA4C2FA7E5167B41AB9B4A" descr="27.2"/>
        <xdr:cNvPicPr/>
      </xdr:nvPicPr>
      <xdr:blipFill>
        <a:blip r:embed="rId61"/>
        <a:stretch>
          <a:fillRect/>
        </a:stretch>
      </xdr:blipFill>
      <xdr:spPr>
        <a:xfrm>
          <a:off x="0" y="0"/>
          <a:ext cx="7629525" cy="4229100"/>
        </a:xfrm>
        <a:prstGeom prst="rect">
          <a:avLst/>
        </a:prstGeom>
      </xdr:spPr>
    </xdr:pic>
  </etc:cellImage>
  <etc:cellImage>
    <xdr:pic>
      <xdr:nvPicPr>
        <xdr:cNvPr id="36" name="ID_9D4BC4E01B244005B2208725AE39F796" descr="27.1"/>
        <xdr:cNvPicPr/>
      </xdr:nvPicPr>
      <xdr:blipFill>
        <a:blip r:embed="rId62"/>
        <a:stretch>
          <a:fillRect/>
        </a:stretch>
      </xdr:blipFill>
      <xdr:spPr>
        <a:xfrm>
          <a:off x="0" y="0"/>
          <a:ext cx="7362825" cy="4286250"/>
        </a:xfrm>
        <a:prstGeom prst="rect">
          <a:avLst/>
        </a:prstGeom>
      </xdr:spPr>
    </xdr:pic>
  </etc:cellImage>
  <etc:cellImage>
    <xdr:pic>
      <xdr:nvPicPr>
        <xdr:cNvPr id="110" name="ID_38415E7AD9FA4D5CB3473D052E95B58E"/>
        <xdr:cNvPicPr/>
      </xdr:nvPicPr>
      <xdr:blipFill>
        <a:blip r:embed="rId63"/>
        <a:stretch>
          <a:fillRect/>
        </a:stretch>
      </xdr:blipFill>
      <xdr:spPr>
        <a:xfrm>
          <a:off x="8961120" y="16097885"/>
          <a:ext cx="7004050" cy="1815465"/>
        </a:xfrm>
        <a:prstGeom prst="rect">
          <a:avLst/>
        </a:prstGeom>
      </xdr:spPr>
    </xdr:pic>
  </etc:cellImage>
  <etc:cellImage>
    <xdr:pic>
      <xdr:nvPicPr>
        <xdr:cNvPr id="34" name="ID_89DA8EE54557413FA1AE10E0A2FFD14F" descr="25.1"/>
        <xdr:cNvPicPr/>
      </xdr:nvPicPr>
      <xdr:blipFill>
        <a:blip r:embed="rId64"/>
        <a:stretch>
          <a:fillRect/>
        </a:stretch>
      </xdr:blipFill>
      <xdr:spPr>
        <a:xfrm>
          <a:off x="0" y="0"/>
          <a:ext cx="7372350" cy="4314825"/>
        </a:xfrm>
        <a:prstGeom prst="rect">
          <a:avLst/>
        </a:prstGeom>
      </xdr:spPr>
    </xdr:pic>
  </etc:cellImage>
  <etc:cellImage>
    <xdr:pic>
      <xdr:nvPicPr>
        <xdr:cNvPr id="74" name="ID_540FEDF4F1324130BD94390D58CD57CC" descr="26.1"/>
        <xdr:cNvPicPr/>
      </xdr:nvPicPr>
      <xdr:blipFill>
        <a:blip r:embed="rId65"/>
        <a:stretch>
          <a:fillRect/>
        </a:stretch>
      </xdr:blipFill>
      <xdr:spPr>
        <a:xfrm>
          <a:off x="0" y="0"/>
          <a:ext cx="7486650" cy="5286375"/>
        </a:xfrm>
        <a:prstGeom prst="rect">
          <a:avLst/>
        </a:prstGeom>
      </xdr:spPr>
    </xdr:pic>
  </etc:cellImage>
  <etc:cellImage>
    <xdr:pic>
      <xdr:nvPicPr>
        <xdr:cNvPr id="51" name="ID_2D15164BD41C44349768F46A4E59670C"/>
        <xdr:cNvPicPr/>
      </xdr:nvPicPr>
      <xdr:blipFill>
        <a:blip r:embed="rId66"/>
        <a:stretch>
          <a:fillRect/>
        </a:stretch>
      </xdr:blipFill>
      <xdr:spPr>
        <a:xfrm>
          <a:off x="10489565" y="11146155"/>
          <a:ext cx="6785610" cy="4238625"/>
        </a:xfrm>
        <a:prstGeom prst="rect">
          <a:avLst/>
        </a:prstGeom>
      </xdr:spPr>
    </xdr:pic>
  </etc:cellImage>
  <etc:cellImage>
    <xdr:pic>
      <xdr:nvPicPr>
        <xdr:cNvPr id="73" name="ID_18114578DCF24272AC4E4C269E4F611D" descr="26.2"/>
        <xdr:cNvPicPr/>
      </xdr:nvPicPr>
      <xdr:blipFill>
        <a:blip r:embed="rId67"/>
        <a:stretch>
          <a:fillRect/>
        </a:stretch>
      </xdr:blipFill>
      <xdr:spPr>
        <a:xfrm>
          <a:off x="0" y="0"/>
          <a:ext cx="7658100" cy="3371850"/>
        </a:xfrm>
        <a:prstGeom prst="rect">
          <a:avLst/>
        </a:prstGeom>
      </xdr:spPr>
    </xdr:pic>
  </etc:cellImage>
  <etc:cellImage>
    <xdr:pic>
      <xdr:nvPicPr>
        <xdr:cNvPr id="76" name="ID_B06CE7FCBD0747CA983EE106F6DA3FDA" descr="28.1"/>
        <xdr:cNvPicPr/>
      </xdr:nvPicPr>
      <xdr:blipFill>
        <a:blip r:embed="rId68"/>
        <a:stretch>
          <a:fillRect/>
        </a:stretch>
      </xdr:blipFill>
      <xdr:spPr>
        <a:xfrm>
          <a:off x="0" y="0"/>
          <a:ext cx="7258050" cy="3800475"/>
        </a:xfrm>
        <a:prstGeom prst="rect">
          <a:avLst/>
        </a:prstGeom>
      </xdr:spPr>
    </xdr:pic>
  </etc:cellImage>
  <etc:cellImage>
    <xdr:pic>
      <xdr:nvPicPr>
        <xdr:cNvPr id="75" name="ID_C71CC44EF32640B6A84D190C58692690" descr="28.2"/>
        <xdr:cNvPicPr/>
      </xdr:nvPicPr>
      <xdr:blipFill>
        <a:blip r:embed="rId69"/>
        <a:stretch>
          <a:fillRect/>
        </a:stretch>
      </xdr:blipFill>
      <xdr:spPr>
        <a:xfrm>
          <a:off x="0" y="0"/>
          <a:ext cx="7600950" cy="3228975"/>
        </a:xfrm>
        <a:prstGeom prst="rect">
          <a:avLst/>
        </a:prstGeom>
      </xdr:spPr>
    </xdr:pic>
  </etc:cellImage>
  <etc:cellImage>
    <xdr:pic>
      <xdr:nvPicPr>
        <xdr:cNvPr id="79" name="ID_CD26BE2AE1CD43CC87D72FDF9DAA2633" descr="30.2"/>
        <xdr:cNvPicPr/>
      </xdr:nvPicPr>
      <xdr:blipFill>
        <a:blip r:embed="rId70"/>
        <a:stretch>
          <a:fillRect/>
        </a:stretch>
      </xdr:blipFill>
      <xdr:spPr>
        <a:xfrm>
          <a:off x="0" y="0"/>
          <a:ext cx="7743825" cy="2286000"/>
        </a:xfrm>
        <a:prstGeom prst="rect">
          <a:avLst/>
        </a:prstGeom>
      </xdr:spPr>
    </xdr:pic>
  </etc:cellImage>
  <etc:cellImage>
    <xdr:pic>
      <xdr:nvPicPr>
        <xdr:cNvPr id="80" name="ID_4ACFFFD991134346B69C84725D4CCEC8" descr="30.1"/>
        <xdr:cNvPicPr/>
      </xdr:nvPicPr>
      <xdr:blipFill>
        <a:blip r:embed="rId71"/>
        <a:stretch>
          <a:fillRect/>
        </a:stretch>
      </xdr:blipFill>
      <xdr:spPr>
        <a:xfrm>
          <a:off x="0" y="0"/>
          <a:ext cx="7458075" cy="4257675"/>
        </a:xfrm>
        <a:prstGeom prst="rect">
          <a:avLst/>
        </a:prstGeom>
      </xdr:spPr>
    </xdr:pic>
  </etc:cellImage>
  <etc:cellImage>
    <xdr:pic>
      <xdr:nvPicPr>
        <xdr:cNvPr id="78" name="ID_D46EB9501AF741AEA1296A59CA08A25E" descr="29.1"/>
        <xdr:cNvPicPr/>
      </xdr:nvPicPr>
      <xdr:blipFill>
        <a:blip r:embed="rId72"/>
        <a:stretch>
          <a:fillRect/>
        </a:stretch>
      </xdr:blipFill>
      <xdr:spPr>
        <a:xfrm>
          <a:off x="0" y="0"/>
          <a:ext cx="10058400" cy="4848860"/>
        </a:xfrm>
        <a:prstGeom prst="rect">
          <a:avLst/>
        </a:prstGeom>
      </xdr:spPr>
    </xdr:pic>
  </etc:cellImage>
  <etc:cellImage>
    <xdr:pic>
      <xdr:nvPicPr>
        <xdr:cNvPr id="88" name="ID_8D23665F36874C39A36313F668431F72" descr="31.1"/>
        <xdr:cNvPicPr/>
      </xdr:nvPicPr>
      <xdr:blipFill>
        <a:blip r:embed="rId73"/>
        <a:stretch>
          <a:fillRect/>
        </a:stretch>
      </xdr:blipFill>
      <xdr:spPr>
        <a:xfrm>
          <a:off x="0" y="0"/>
          <a:ext cx="7286625" cy="4629150"/>
        </a:xfrm>
        <a:prstGeom prst="rect">
          <a:avLst/>
        </a:prstGeom>
      </xdr:spPr>
    </xdr:pic>
  </etc:cellImage>
  <etc:cellImage>
    <xdr:pic>
      <xdr:nvPicPr>
        <xdr:cNvPr id="37" name="ID_46A532A412CE434AAECFC014EE1472CC" descr="32.2"/>
        <xdr:cNvPicPr/>
      </xdr:nvPicPr>
      <xdr:blipFill>
        <a:blip r:embed="rId74"/>
        <a:stretch>
          <a:fillRect/>
        </a:stretch>
      </xdr:blipFill>
      <xdr:spPr>
        <a:xfrm>
          <a:off x="0" y="0"/>
          <a:ext cx="7572375" cy="2047875"/>
        </a:xfrm>
        <a:prstGeom prst="rect">
          <a:avLst/>
        </a:prstGeom>
      </xdr:spPr>
    </xdr:pic>
  </etc:cellImage>
  <etc:cellImage>
    <xdr:pic>
      <xdr:nvPicPr>
        <xdr:cNvPr id="38" name="ID_B9056B9B35EC4E6B9315EDF9777C07F2" descr="32.1"/>
        <xdr:cNvPicPr/>
      </xdr:nvPicPr>
      <xdr:blipFill>
        <a:blip r:embed="rId75"/>
        <a:stretch>
          <a:fillRect/>
        </a:stretch>
      </xdr:blipFill>
      <xdr:spPr>
        <a:xfrm>
          <a:off x="0" y="0"/>
          <a:ext cx="7229475" cy="4714875"/>
        </a:xfrm>
        <a:prstGeom prst="rect">
          <a:avLst/>
        </a:prstGeom>
      </xdr:spPr>
    </xdr:pic>
  </etc:cellImage>
  <etc:cellImage>
    <xdr:pic>
      <xdr:nvPicPr>
        <xdr:cNvPr id="57" name="ID_B3F331A0C91F430CA21A4B8C529BEED1" descr="34.1"/>
        <xdr:cNvPicPr/>
      </xdr:nvPicPr>
      <xdr:blipFill>
        <a:blip r:embed="rId76"/>
        <a:stretch>
          <a:fillRect/>
        </a:stretch>
      </xdr:blipFill>
      <xdr:spPr>
        <a:xfrm>
          <a:off x="0" y="0"/>
          <a:ext cx="7229475" cy="5772150"/>
        </a:xfrm>
        <a:prstGeom prst="rect">
          <a:avLst/>
        </a:prstGeom>
      </xdr:spPr>
    </xdr:pic>
  </etc:cellImage>
  <etc:cellImage>
    <xdr:pic>
      <xdr:nvPicPr>
        <xdr:cNvPr id="56" name="ID_8D2D46D68EB940ECA0E947263568D382" descr="34.2"/>
        <xdr:cNvPicPr/>
      </xdr:nvPicPr>
      <xdr:blipFill>
        <a:blip r:embed="rId77"/>
        <a:stretch>
          <a:fillRect/>
        </a:stretch>
      </xdr:blipFill>
      <xdr:spPr>
        <a:xfrm>
          <a:off x="0" y="0"/>
          <a:ext cx="7772400" cy="4314825"/>
        </a:xfrm>
        <a:prstGeom prst="rect">
          <a:avLst/>
        </a:prstGeom>
      </xdr:spPr>
    </xdr:pic>
  </etc:cellImage>
  <etc:cellImage>
    <xdr:pic>
      <xdr:nvPicPr>
        <xdr:cNvPr id="49" name="ID_61FE7DEB16C04F34952B25D94DBC4AE6" descr="37.2"/>
        <xdr:cNvPicPr/>
      </xdr:nvPicPr>
      <xdr:blipFill>
        <a:blip r:embed="rId78"/>
        <a:stretch>
          <a:fillRect/>
        </a:stretch>
      </xdr:blipFill>
      <xdr:spPr>
        <a:xfrm>
          <a:off x="0" y="0"/>
          <a:ext cx="7858125" cy="3771900"/>
        </a:xfrm>
        <a:prstGeom prst="rect">
          <a:avLst/>
        </a:prstGeom>
      </xdr:spPr>
    </xdr:pic>
  </etc:cellImage>
  <etc:cellImage>
    <xdr:pic>
      <xdr:nvPicPr>
        <xdr:cNvPr id="50" name="ID_B9889E7759FF4DD6A7A3BF6FF4379D67" descr="37.1"/>
        <xdr:cNvPicPr/>
      </xdr:nvPicPr>
      <xdr:blipFill>
        <a:blip r:embed="rId79"/>
        <a:stretch>
          <a:fillRect/>
        </a:stretch>
      </xdr:blipFill>
      <xdr:spPr>
        <a:xfrm>
          <a:off x="0" y="0"/>
          <a:ext cx="7429500" cy="5514975"/>
        </a:xfrm>
        <a:prstGeom prst="rect">
          <a:avLst/>
        </a:prstGeom>
      </xdr:spPr>
    </xdr:pic>
  </etc:cellImage>
  <etc:cellImage>
    <xdr:pic>
      <xdr:nvPicPr>
        <xdr:cNvPr id="40" name="ID_14FCE96DE0A347C8AE89B4FED0DA42B1" descr="38.2"/>
        <xdr:cNvPicPr/>
      </xdr:nvPicPr>
      <xdr:blipFill>
        <a:blip r:embed="rId80"/>
        <a:stretch>
          <a:fillRect/>
        </a:stretch>
      </xdr:blipFill>
      <xdr:spPr>
        <a:xfrm>
          <a:off x="0" y="0"/>
          <a:ext cx="7743825" cy="1857375"/>
        </a:xfrm>
        <a:prstGeom prst="rect">
          <a:avLst/>
        </a:prstGeom>
      </xdr:spPr>
    </xdr:pic>
  </etc:cellImage>
  <etc:cellImage>
    <xdr:pic>
      <xdr:nvPicPr>
        <xdr:cNvPr id="41" name="ID_3B573BFFE33C497AB275246C40E2C551" descr="38.1"/>
        <xdr:cNvPicPr/>
      </xdr:nvPicPr>
      <xdr:blipFill>
        <a:blip r:embed="rId81"/>
        <a:stretch>
          <a:fillRect/>
        </a:stretch>
      </xdr:blipFill>
      <xdr:spPr>
        <a:xfrm>
          <a:off x="0" y="0"/>
          <a:ext cx="7305675" cy="5276850"/>
        </a:xfrm>
        <a:prstGeom prst="rect">
          <a:avLst/>
        </a:prstGeom>
      </xdr:spPr>
    </xdr:pic>
  </etc:cellImage>
  <etc:cellImage>
    <xdr:pic>
      <xdr:nvPicPr>
        <xdr:cNvPr id="84" name="ID_6E93BCADE0244414B5AAF3E68A000811" descr="39.1"/>
        <xdr:cNvPicPr/>
      </xdr:nvPicPr>
      <xdr:blipFill>
        <a:blip r:embed="rId82"/>
        <a:stretch>
          <a:fillRect/>
        </a:stretch>
      </xdr:blipFill>
      <xdr:spPr>
        <a:xfrm>
          <a:off x="0" y="0"/>
          <a:ext cx="7458075" cy="4114800"/>
        </a:xfrm>
        <a:prstGeom prst="rect">
          <a:avLst/>
        </a:prstGeom>
      </xdr:spPr>
    </xdr:pic>
  </etc:cellImage>
  <etc:cellImage>
    <xdr:pic>
      <xdr:nvPicPr>
        <xdr:cNvPr id="81" name="ID_E4EF4403F7BE419ABF4C4C57B741371E" descr="40.2"/>
        <xdr:cNvPicPr/>
      </xdr:nvPicPr>
      <xdr:blipFill>
        <a:blip r:embed="rId83"/>
        <a:stretch>
          <a:fillRect/>
        </a:stretch>
      </xdr:blipFill>
      <xdr:spPr>
        <a:xfrm>
          <a:off x="0" y="0"/>
          <a:ext cx="7648575" cy="3657600"/>
        </a:xfrm>
        <a:prstGeom prst="rect">
          <a:avLst/>
        </a:prstGeom>
      </xdr:spPr>
    </xdr:pic>
  </etc:cellImage>
  <etc:cellImage>
    <xdr:pic>
      <xdr:nvPicPr>
        <xdr:cNvPr id="82" name="ID_07C1D5A583D6408983D4817A2FBE0828" descr="40.1"/>
        <xdr:cNvPicPr/>
      </xdr:nvPicPr>
      <xdr:blipFill>
        <a:blip r:embed="rId84"/>
        <a:stretch>
          <a:fillRect/>
        </a:stretch>
      </xdr:blipFill>
      <xdr:spPr>
        <a:xfrm>
          <a:off x="0" y="0"/>
          <a:ext cx="7429500" cy="6972300"/>
        </a:xfrm>
        <a:prstGeom prst="rect">
          <a:avLst/>
        </a:prstGeom>
      </xdr:spPr>
    </xdr:pic>
  </etc:cellImage>
  <etc:cellImage>
    <xdr:pic>
      <xdr:nvPicPr>
        <xdr:cNvPr id="42" name="ID_11DF55C90BD74B7B83D5E90B7F4E2D3E"/>
        <xdr:cNvPicPr/>
      </xdr:nvPicPr>
      <xdr:blipFill>
        <a:blip r:embed="rId85"/>
        <a:stretch>
          <a:fillRect/>
        </a:stretch>
      </xdr:blipFill>
      <xdr:spPr>
        <a:xfrm>
          <a:off x="8961120" y="10594975"/>
          <a:ext cx="7012940" cy="1285875"/>
        </a:xfrm>
        <a:prstGeom prst="rect">
          <a:avLst/>
        </a:prstGeom>
      </xdr:spPr>
    </xdr:pic>
  </etc:cellImage>
  <etc:cellImage>
    <xdr:pic>
      <xdr:nvPicPr>
        <xdr:cNvPr id="69" name="ID_F9FA9CBFCBDF4DE591AE89F2202B2DD7"/>
        <xdr:cNvPicPr/>
      </xdr:nvPicPr>
      <xdr:blipFill>
        <a:blip r:embed="rId86"/>
        <a:stretch>
          <a:fillRect/>
        </a:stretch>
      </xdr:blipFill>
      <xdr:spPr>
        <a:xfrm>
          <a:off x="10489565" y="10594975"/>
          <a:ext cx="6737985" cy="3554730"/>
        </a:xfrm>
        <a:prstGeom prst="rect">
          <a:avLst/>
        </a:prstGeom>
      </xdr:spPr>
    </xdr:pic>
  </etc:cellImage>
  <etc:cellImage>
    <xdr:pic>
      <xdr:nvPicPr>
        <xdr:cNvPr id="68" name="ID_73DCF34CBD1D400BB361587AC7B3ED69"/>
        <xdr:cNvPicPr/>
      </xdr:nvPicPr>
      <xdr:blipFill>
        <a:blip r:embed="rId87"/>
        <a:stretch>
          <a:fillRect/>
        </a:stretch>
      </xdr:blipFill>
      <xdr:spPr>
        <a:xfrm>
          <a:off x="8961120" y="11146155"/>
          <a:ext cx="6984365" cy="716915"/>
        </a:xfrm>
        <a:prstGeom prst="rect">
          <a:avLst/>
        </a:prstGeom>
      </xdr:spPr>
    </xdr:pic>
  </etc:cellImage>
  <etc:cellImage>
    <xdr:pic>
      <xdr:nvPicPr>
        <xdr:cNvPr id="92" name="ID_C6FDD40E9C51472C902287CC8F6525F4"/>
        <xdr:cNvPicPr/>
      </xdr:nvPicPr>
      <xdr:blipFill>
        <a:blip r:embed="rId88"/>
        <a:stretch>
          <a:fillRect/>
        </a:stretch>
      </xdr:blipFill>
      <xdr:spPr>
        <a:xfrm>
          <a:off x="8961120" y="12242800"/>
          <a:ext cx="7051675" cy="981710"/>
        </a:xfrm>
        <a:prstGeom prst="rect">
          <a:avLst/>
        </a:prstGeom>
      </xdr:spPr>
    </xdr:pic>
  </etc:cellImage>
  <etc:cellImage>
    <xdr:pic>
      <xdr:nvPicPr>
        <xdr:cNvPr id="94" name="ID_FAD283A8889B4E3C93736FF2C7D2B34E"/>
        <xdr:cNvPicPr/>
      </xdr:nvPicPr>
      <xdr:blipFill>
        <a:blip r:embed="rId89"/>
        <a:stretch>
          <a:fillRect/>
        </a:stretch>
      </xdr:blipFill>
      <xdr:spPr>
        <a:xfrm>
          <a:off x="8961120" y="12791440"/>
          <a:ext cx="6975475" cy="1233805"/>
        </a:xfrm>
        <a:prstGeom prst="rect">
          <a:avLst/>
        </a:prstGeom>
      </xdr:spPr>
    </xdr:pic>
  </etc:cellImage>
  <etc:cellImage>
    <xdr:pic>
      <xdr:nvPicPr>
        <xdr:cNvPr id="95" name="ID_BA7358A44DA941A19A70E0910E6C1E88"/>
        <xdr:cNvPicPr/>
      </xdr:nvPicPr>
      <xdr:blipFill>
        <a:blip r:embed="rId90"/>
        <a:stretch>
          <a:fillRect/>
        </a:stretch>
      </xdr:blipFill>
      <xdr:spPr>
        <a:xfrm>
          <a:off x="10489565" y="12791440"/>
          <a:ext cx="6891655" cy="4655820"/>
        </a:xfrm>
        <a:prstGeom prst="rect">
          <a:avLst/>
        </a:prstGeom>
      </xdr:spPr>
    </xdr:pic>
  </etc:cellImage>
  <etc:cellImage>
    <xdr:pic>
      <xdr:nvPicPr>
        <xdr:cNvPr id="97" name="ID_2EC546CB9EA84B03B38A60932F307296"/>
        <xdr:cNvPicPr/>
      </xdr:nvPicPr>
      <xdr:blipFill>
        <a:blip r:embed="rId91"/>
        <a:stretch>
          <a:fillRect/>
        </a:stretch>
      </xdr:blipFill>
      <xdr:spPr>
        <a:xfrm>
          <a:off x="10489565" y="13340080"/>
          <a:ext cx="6739255" cy="3098800"/>
        </a:xfrm>
        <a:prstGeom prst="rect">
          <a:avLst/>
        </a:prstGeom>
      </xdr:spPr>
    </xdr:pic>
  </etc:cellImage>
  <etc:cellImage>
    <xdr:pic>
      <xdr:nvPicPr>
        <xdr:cNvPr id="99" name="ID_FC6529C0A5DC4F9890FCA4FE1801F115"/>
        <xdr:cNvPicPr/>
      </xdr:nvPicPr>
      <xdr:blipFill>
        <a:blip r:embed="rId92"/>
        <a:stretch>
          <a:fillRect/>
        </a:stretch>
      </xdr:blipFill>
      <xdr:spPr>
        <a:xfrm>
          <a:off x="8961120" y="14667230"/>
          <a:ext cx="7127875" cy="1876425"/>
        </a:xfrm>
        <a:prstGeom prst="rect">
          <a:avLst/>
        </a:prstGeom>
      </xdr:spPr>
    </xdr:pic>
  </etc:cellImage>
  <etc:cellImage>
    <xdr:pic>
      <xdr:nvPicPr>
        <xdr:cNvPr id="100" name="ID_4104876ED78E470484F489126871B5FB"/>
        <xdr:cNvPicPr/>
      </xdr:nvPicPr>
      <xdr:blipFill>
        <a:blip r:embed="rId93"/>
        <a:stretch>
          <a:fillRect/>
        </a:stretch>
      </xdr:blipFill>
      <xdr:spPr>
        <a:xfrm>
          <a:off x="10489565" y="14667230"/>
          <a:ext cx="6701155" cy="5064125"/>
        </a:xfrm>
        <a:prstGeom prst="rect">
          <a:avLst/>
        </a:prstGeom>
      </xdr:spPr>
    </xdr:pic>
  </etc:cellImage>
  <etc:cellImage>
    <xdr:pic>
      <xdr:nvPicPr>
        <xdr:cNvPr id="105" name="ID_522098BC0BAD43BD84E242B7FEB9B2BD"/>
        <xdr:cNvPicPr/>
      </xdr:nvPicPr>
      <xdr:blipFill>
        <a:blip r:embed="rId94"/>
        <a:stretch>
          <a:fillRect/>
        </a:stretch>
      </xdr:blipFill>
      <xdr:spPr>
        <a:xfrm>
          <a:off x="10489565" y="15000605"/>
          <a:ext cx="6615430" cy="5302250"/>
        </a:xfrm>
        <a:prstGeom prst="rect">
          <a:avLst/>
        </a:prstGeom>
      </xdr:spPr>
    </xdr:pic>
  </etc:cellImage>
  <etc:cellImage>
    <xdr:pic>
      <xdr:nvPicPr>
        <xdr:cNvPr id="107" name="ID_6AA32903A6CC4018A7BF5BE87DCAFFC3"/>
        <xdr:cNvPicPr/>
      </xdr:nvPicPr>
      <xdr:blipFill>
        <a:blip r:embed="rId95"/>
        <a:stretch>
          <a:fillRect/>
        </a:stretch>
      </xdr:blipFill>
      <xdr:spPr>
        <a:xfrm>
          <a:off x="8961120" y="15549245"/>
          <a:ext cx="7070725" cy="1821180"/>
        </a:xfrm>
        <a:prstGeom prst="rect">
          <a:avLst/>
        </a:prstGeom>
      </xdr:spPr>
    </xdr:pic>
  </etc:cellImage>
  <etc:cellImage>
    <xdr:pic>
      <xdr:nvPicPr>
        <xdr:cNvPr id="108" name="ID_6513B2845829463E96B0E35B9B755CD8"/>
        <xdr:cNvPicPr/>
      </xdr:nvPicPr>
      <xdr:blipFill>
        <a:blip r:embed="rId96"/>
        <a:stretch>
          <a:fillRect/>
        </a:stretch>
      </xdr:blipFill>
      <xdr:spPr>
        <a:xfrm>
          <a:off x="10489565" y="15549245"/>
          <a:ext cx="6767830" cy="3624580"/>
        </a:xfrm>
        <a:prstGeom prst="rect">
          <a:avLst/>
        </a:prstGeom>
      </xdr:spPr>
    </xdr:pic>
  </etc:cellImage>
  <etc:cellImage>
    <xdr:pic>
      <xdr:nvPicPr>
        <xdr:cNvPr id="112" name="ID_CFB47740D619436F95294B79CDD975AF"/>
        <xdr:cNvPicPr/>
      </xdr:nvPicPr>
      <xdr:blipFill>
        <a:blip r:embed="rId97"/>
        <a:stretch>
          <a:fillRect/>
        </a:stretch>
      </xdr:blipFill>
      <xdr:spPr>
        <a:xfrm>
          <a:off x="10489565" y="16097885"/>
          <a:ext cx="6729730" cy="2739390"/>
        </a:xfrm>
        <a:prstGeom prst="rect">
          <a:avLst/>
        </a:prstGeom>
      </xdr:spPr>
    </xdr:pic>
  </etc:cellImage>
  <etc:cellImage>
    <xdr:pic>
      <xdr:nvPicPr>
        <xdr:cNvPr id="114" name="ID_E4B8EF11763E4638A01A34DE923CBA5A"/>
        <xdr:cNvPicPr/>
      </xdr:nvPicPr>
      <xdr:blipFill>
        <a:blip r:embed="rId98"/>
        <a:stretch>
          <a:fillRect/>
        </a:stretch>
      </xdr:blipFill>
      <xdr:spPr>
        <a:xfrm>
          <a:off x="8961120" y="16646525"/>
          <a:ext cx="7032625" cy="1322705"/>
        </a:xfrm>
        <a:prstGeom prst="rect">
          <a:avLst/>
        </a:prstGeom>
      </xdr:spPr>
    </xdr:pic>
  </etc:cellImage>
  <etc:cellImage>
    <xdr:pic>
      <xdr:nvPicPr>
        <xdr:cNvPr id="115" name="ID_6C91586810144D3A944C78CF14582A06"/>
        <xdr:cNvPicPr/>
      </xdr:nvPicPr>
      <xdr:blipFill>
        <a:blip r:embed="rId99"/>
        <a:stretch>
          <a:fillRect/>
        </a:stretch>
      </xdr:blipFill>
      <xdr:spPr>
        <a:xfrm>
          <a:off x="10489565" y="16646525"/>
          <a:ext cx="6672580" cy="5051425"/>
        </a:xfrm>
        <a:prstGeom prst="rect">
          <a:avLst/>
        </a:prstGeom>
      </xdr:spPr>
    </xdr:pic>
  </etc:cellImage>
  <etc:cellImage>
    <xdr:pic>
      <xdr:nvPicPr>
        <xdr:cNvPr id="117" name="ID_1E274C80551344DF8B0E60C9F74E3FDD"/>
        <xdr:cNvPicPr/>
      </xdr:nvPicPr>
      <xdr:blipFill>
        <a:blip r:embed="rId100"/>
        <a:stretch>
          <a:fillRect/>
        </a:stretch>
      </xdr:blipFill>
      <xdr:spPr>
        <a:xfrm>
          <a:off x="10489565" y="18987135"/>
          <a:ext cx="6605905" cy="3402330"/>
        </a:xfrm>
        <a:prstGeom prst="rect">
          <a:avLst/>
        </a:prstGeom>
      </xdr:spPr>
    </xdr:pic>
  </etc:cellImage>
  <etc:cellImage>
    <xdr:pic>
      <xdr:nvPicPr>
        <xdr:cNvPr id="123" name="ID_CA4640104A6E47B584A5B0B8A602FC09"/>
        <xdr:cNvPicPr/>
      </xdr:nvPicPr>
      <xdr:blipFill>
        <a:blip r:embed="rId101"/>
        <a:stretch>
          <a:fillRect/>
        </a:stretch>
      </xdr:blipFill>
      <xdr:spPr>
        <a:xfrm>
          <a:off x="8961120" y="18987135"/>
          <a:ext cx="7023100" cy="2167255"/>
        </a:xfrm>
        <a:prstGeom prst="rect">
          <a:avLst/>
        </a:prstGeom>
      </xdr:spPr>
    </xdr:pic>
  </etc:cellImage>
  <etc:cellImage>
    <xdr:pic>
      <xdr:nvPicPr>
        <xdr:cNvPr id="129" name="ID_BB06AB30AE4E4AFD9A18D7D56CD5AB88"/>
        <xdr:cNvPicPr/>
      </xdr:nvPicPr>
      <xdr:blipFill>
        <a:blip r:embed="rId102"/>
        <a:stretch>
          <a:fillRect/>
        </a:stretch>
      </xdr:blipFill>
      <xdr:spPr>
        <a:xfrm>
          <a:off x="8961120" y="22450425"/>
          <a:ext cx="7013575" cy="3048635"/>
        </a:xfrm>
        <a:prstGeom prst="rect">
          <a:avLst/>
        </a:prstGeom>
      </xdr:spPr>
    </xdr:pic>
  </etc:cellImage>
  <etc:cellImage>
    <xdr:pic>
      <xdr:nvPicPr>
        <xdr:cNvPr id="127" name="ID_C578AB99A39E434CBB4C95A991E13491"/>
        <xdr:cNvPicPr/>
      </xdr:nvPicPr>
      <xdr:blipFill>
        <a:blip r:embed="rId103"/>
        <a:stretch>
          <a:fillRect/>
        </a:stretch>
      </xdr:blipFill>
      <xdr:spPr>
        <a:xfrm>
          <a:off x="8961120" y="23178135"/>
          <a:ext cx="6946900" cy="669925"/>
        </a:xfrm>
        <a:prstGeom prst="rect">
          <a:avLst/>
        </a:prstGeom>
      </xdr:spPr>
    </xdr:pic>
  </etc:cellImage>
  <etc:cellImage>
    <xdr:pic>
      <xdr:nvPicPr>
        <xdr:cNvPr id="106" name="ID_B2EBA8CEFD3D40AEBFD6ABCC4D423B5D"/>
        <xdr:cNvPicPr/>
      </xdr:nvPicPr>
      <xdr:blipFill>
        <a:blip r:embed="rId104"/>
        <a:stretch>
          <a:fillRect/>
        </a:stretch>
      </xdr:blipFill>
      <xdr:spPr>
        <a:xfrm>
          <a:off x="8961120" y="23726775"/>
          <a:ext cx="7042150" cy="1968500"/>
        </a:xfrm>
        <a:prstGeom prst="rect">
          <a:avLst/>
        </a:prstGeom>
      </xdr:spPr>
    </xdr:pic>
  </etc:cellImage>
  <etc:cellImage>
    <xdr:pic>
      <xdr:nvPicPr>
        <xdr:cNvPr id="104" name="ID_DBEB935520EB4A418C2A0D5D085D293B"/>
        <xdr:cNvPicPr/>
      </xdr:nvPicPr>
      <xdr:blipFill>
        <a:blip r:embed="rId105"/>
        <a:stretch>
          <a:fillRect/>
        </a:stretch>
      </xdr:blipFill>
      <xdr:spPr>
        <a:xfrm>
          <a:off x="10489565" y="23726775"/>
          <a:ext cx="6729730" cy="4488815"/>
        </a:xfrm>
        <a:prstGeom prst="rect">
          <a:avLst/>
        </a:prstGeom>
      </xdr:spPr>
    </xdr:pic>
  </etc:cellImage>
  <etc:cellImage>
    <xdr:pic>
      <xdr:nvPicPr>
        <xdr:cNvPr id="139" name="ID_380901E5579942A48E1A291B7D8E2E86"/>
        <xdr:cNvPicPr/>
      </xdr:nvPicPr>
      <xdr:blipFill>
        <a:blip r:embed="rId106"/>
        <a:stretch>
          <a:fillRect/>
        </a:stretch>
      </xdr:blipFill>
      <xdr:spPr>
        <a:xfrm>
          <a:off x="8961120" y="28235910"/>
          <a:ext cx="7032625" cy="1864995"/>
        </a:xfrm>
        <a:prstGeom prst="rect">
          <a:avLst/>
        </a:prstGeom>
      </xdr:spPr>
    </xdr:pic>
  </etc:cellImage>
  <etc:cellImage>
    <xdr:pic>
      <xdr:nvPicPr>
        <xdr:cNvPr id="135" name="ID_1EEC40301E9E4E598986362CFA5109D7"/>
        <xdr:cNvPicPr/>
      </xdr:nvPicPr>
      <xdr:blipFill>
        <a:blip r:embed="rId107"/>
        <a:stretch>
          <a:fillRect/>
        </a:stretch>
      </xdr:blipFill>
      <xdr:spPr>
        <a:xfrm>
          <a:off x="10489565" y="28235910"/>
          <a:ext cx="6691630" cy="2957830"/>
        </a:xfrm>
        <a:prstGeom prst="rect">
          <a:avLst/>
        </a:prstGeom>
      </xdr:spPr>
    </xdr:pic>
  </etc:cellImage>
  <etc:cellImage>
    <xdr:pic>
      <xdr:nvPicPr>
        <xdr:cNvPr id="146" name="ID_80EB9BDA6578464C95428CD6BDF93F44"/>
        <xdr:cNvPicPr/>
      </xdr:nvPicPr>
      <xdr:blipFill>
        <a:blip r:embed="rId108"/>
        <a:stretch>
          <a:fillRect/>
        </a:stretch>
      </xdr:blipFill>
      <xdr:spPr>
        <a:xfrm>
          <a:off x="8961120" y="31908750"/>
          <a:ext cx="7042150" cy="1148080"/>
        </a:xfrm>
        <a:prstGeom prst="rect">
          <a:avLst/>
        </a:prstGeom>
      </xdr:spPr>
    </xdr:pic>
  </etc:cellImage>
  <etc:cellImage>
    <xdr:pic>
      <xdr:nvPicPr>
        <xdr:cNvPr id="147" name="ID_DFB36BB8506644A8A3AAD65107A9EDE8"/>
        <xdr:cNvPicPr/>
      </xdr:nvPicPr>
      <xdr:blipFill>
        <a:blip r:embed="rId109"/>
        <a:stretch>
          <a:fillRect/>
        </a:stretch>
      </xdr:blipFill>
      <xdr:spPr>
        <a:xfrm>
          <a:off x="10489565" y="31908750"/>
          <a:ext cx="6729730" cy="3345815"/>
        </a:xfrm>
        <a:prstGeom prst="rect">
          <a:avLst/>
        </a:prstGeom>
      </xdr:spPr>
    </xdr:pic>
  </etc:cellImage>
  <etc:cellImage>
    <xdr:pic>
      <xdr:nvPicPr>
        <xdr:cNvPr id="151" name="ID_3470269276C24AEAB2D81893F79EF267"/>
        <xdr:cNvPicPr/>
      </xdr:nvPicPr>
      <xdr:blipFill>
        <a:blip r:embed="rId110"/>
        <a:stretch>
          <a:fillRect/>
        </a:stretch>
      </xdr:blipFill>
      <xdr:spPr>
        <a:xfrm>
          <a:off x="10489565" y="33200340"/>
          <a:ext cx="6834505" cy="5878195"/>
        </a:xfrm>
        <a:prstGeom prst="rect">
          <a:avLst/>
        </a:prstGeom>
      </xdr:spPr>
    </xdr:pic>
  </etc:cellImage>
  <etc:cellImage>
    <xdr:pic>
      <xdr:nvPicPr>
        <xdr:cNvPr id="116" name="ID_5F2F9AED3913418D8EA1BB30C0F36519" descr="屏幕截图 2025-11-11 144953"/>
        <xdr:cNvPicPr/>
      </xdr:nvPicPr>
      <xdr:blipFill>
        <a:blip r:embed="rId111"/>
        <a:stretch>
          <a:fillRect/>
        </a:stretch>
      </xdr:blipFill>
      <xdr:spPr>
        <a:xfrm>
          <a:off x="0" y="0"/>
          <a:ext cx="8734425" cy="1581150"/>
        </a:xfrm>
        <a:prstGeom prst="rect">
          <a:avLst/>
        </a:prstGeom>
      </xdr:spPr>
    </xdr:pic>
  </etc:cellImage>
  <etc:cellImage>
    <xdr:pic>
      <xdr:nvPicPr>
        <xdr:cNvPr id="158" name="ID_7C4FBFEE18BC4855A3C002F5D24FE0FB" descr="屏幕截图 2025-11-11 145037"/>
        <xdr:cNvPicPr/>
      </xdr:nvPicPr>
      <xdr:blipFill>
        <a:blip r:embed="rId112"/>
        <a:stretch>
          <a:fillRect/>
        </a:stretch>
      </xdr:blipFill>
      <xdr:spPr>
        <a:xfrm>
          <a:off x="0" y="0"/>
          <a:ext cx="7924800" cy="3924300"/>
        </a:xfrm>
        <a:prstGeom prst="rect">
          <a:avLst/>
        </a:prstGeom>
      </xdr:spPr>
    </xdr:pic>
  </etc:cellImage>
  <etc:cellImage>
    <xdr:pic>
      <xdr:nvPicPr>
        <xdr:cNvPr id="159" name="ID_E736F75D8C8E4F139774298F88F1E7EE" descr="屏幕截图 2025-11-11 145311"/>
        <xdr:cNvPicPr/>
      </xdr:nvPicPr>
      <xdr:blipFill>
        <a:blip r:embed="rId113"/>
        <a:stretch>
          <a:fillRect/>
        </a:stretch>
      </xdr:blipFill>
      <xdr:spPr>
        <a:xfrm>
          <a:off x="0" y="0"/>
          <a:ext cx="8658225" cy="1514475"/>
        </a:xfrm>
        <a:prstGeom prst="rect">
          <a:avLst/>
        </a:prstGeom>
      </xdr:spPr>
    </xdr:pic>
  </etc:cellImage>
  <etc:cellImage>
    <xdr:pic>
      <xdr:nvPicPr>
        <xdr:cNvPr id="160" name="ID_7AE0854299344E5ABF0A71B4E9C2E314" descr="屏幕截图 2025-11-11 145340"/>
        <xdr:cNvPicPr/>
      </xdr:nvPicPr>
      <xdr:blipFill>
        <a:blip r:embed="rId114"/>
        <a:stretch>
          <a:fillRect/>
        </a:stretch>
      </xdr:blipFill>
      <xdr:spPr>
        <a:xfrm>
          <a:off x="0" y="0"/>
          <a:ext cx="7934325" cy="2981325"/>
        </a:xfrm>
        <a:prstGeom prst="rect">
          <a:avLst/>
        </a:prstGeom>
      </xdr:spPr>
    </xdr:pic>
  </etc:cellImage>
  <etc:cellImage>
    <xdr:pic>
      <xdr:nvPicPr>
        <xdr:cNvPr id="162" name="ID_537EC3FA818445218FBA090565BF921B" descr="屏幕截图 2025-11-11 150343"/>
        <xdr:cNvPicPr/>
      </xdr:nvPicPr>
      <xdr:blipFill>
        <a:blip r:embed="rId115"/>
        <a:stretch>
          <a:fillRect/>
        </a:stretch>
      </xdr:blipFill>
      <xdr:spPr>
        <a:xfrm>
          <a:off x="0" y="0"/>
          <a:ext cx="7848600" cy="2971800"/>
        </a:xfrm>
        <a:prstGeom prst="rect">
          <a:avLst/>
        </a:prstGeom>
      </xdr:spPr>
    </xdr:pic>
  </etc:cellImage>
  <etc:cellImage>
    <xdr:pic>
      <xdr:nvPicPr>
        <xdr:cNvPr id="164" name="ID_A9E9372C451844699E2A522F6C6902FE" descr="屏幕截图 2025-11-11 151901"/>
        <xdr:cNvPicPr/>
      </xdr:nvPicPr>
      <xdr:blipFill>
        <a:blip r:embed="rId116"/>
        <a:stretch>
          <a:fillRect/>
        </a:stretch>
      </xdr:blipFill>
      <xdr:spPr>
        <a:xfrm>
          <a:off x="0" y="0"/>
          <a:ext cx="8172450" cy="6143625"/>
        </a:xfrm>
        <a:prstGeom prst="rect">
          <a:avLst/>
        </a:prstGeom>
      </xdr:spPr>
    </xdr:pic>
  </etc:cellImage>
  <etc:cellImage>
    <xdr:pic>
      <xdr:nvPicPr>
        <xdr:cNvPr id="165" name="ID_5222A237D2524974842BAFAD5A227351" descr="屏幕截图 2025-11-11 152057"/>
        <xdr:cNvPicPr/>
      </xdr:nvPicPr>
      <xdr:blipFill>
        <a:blip r:embed="rId117"/>
        <a:stretch>
          <a:fillRect/>
        </a:stretch>
      </xdr:blipFill>
      <xdr:spPr>
        <a:xfrm>
          <a:off x="0" y="0"/>
          <a:ext cx="8639175" cy="2152650"/>
        </a:xfrm>
        <a:prstGeom prst="rect">
          <a:avLst/>
        </a:prstGeom>
      </xdr:spPr>
    </xdr:pic>
  </etc:cellImage>
  <etc:cellImage>
    <xdr:pic>
      <xdr:nvPicPr>
        <xdr:cNvPr id="166" name="ID_ED54839A5E7A4F6BAC3C9B922D568C93" descr="屏幕截图 2025-11-11 152119"/>
        <xdr:cNvPicPr/>
      </xdr:nvPicPr>
      <xdr:blipFill>
        <a:blip r:embed="rId118"/>
        <a:stretch>
          <a:fillRect/>
        </a:stretch>
      </xdr:blipFill>
      <xdr:spPr>
        <a:xfrm>
          <a:off x="0" y="0"/>
          <a:ext cx="7991475" cy="3067050"/>
        </a:xfrm>
        <a:prstGeom prst="rect">
          <a:avLst/>
        </a:prstGeom>
      </xdr:spPr>
    </xdr:pic>
  </etc:cellImage>
  <etc:cellImage>
    <xdr:pic>
      <xdr:nvPicPr>
        <xdr:cNvPr id="167" name="ID_4935C5F5ED2346EAA19402F8CA3F8909" descr="屏幕截图 2025-11-11 152610"/>
        <xdr:cNvPicPr/>
      </xdr:nvPicPr>
      <xdr:blipFill>
        <a:blip r:embed="rId119"/>
        <a:stretch>
          <a:fillRect/>
        </a:stretch>
      </xdr:blipFill>
      <xdr:spPr>
        <a:xfrm>
          <a:off x="0" y="0"/>
          <a:ext cx="8477250" cy="3076575"/>
        </a:xfrm>
        <a:prstGeom prst="rect">
          <a:avLst/>
        </a:prstGeom>
      </xdr:spPr>
    </xdr:pic>
  </etc:cellImage>
  <etc:cellImage>
    <xdr:pic>
      <xdr:nvPicPr>
        <xdr:cNvPr id="168" name="ID_66F623E914774E8FABDFD9BCE9ADD00F" descr="屏幕截图 2025-11-11 152635"/>
        <xdr:cNvPicPr/>
      </xdr:nvPicPr>
      <xdr:blipFill>
        <a:blip r:embed="rId120"/>
        <a:stretch>
          <a:fillRect/>
        </a:stretch>
      </xdr:blipFill>
      <xdr:spPr>
        <a:xfrm>
          <a:off x="0" y="0"/>
          <a:ext cx="8153400" cy="3867150"/>
        </a:xfrm>
        <a:prstGeom prst="rect">
          <a:avLst/>
        </a:prstGeom>
      </xdr:spPr>
    </xdr:pic>
  </etc:cellImage>
  <etc:cellImage>
    <xdr:pic>
      <xdr:nvPicPr>
        <xdr:cNvPr id="169" name="ID_ADA2AFFBD8D64917AFA40BB7B7D94AC1" descr="屏幕截图 2025-11-11 152950"/>
        <xdr:cNvPicPr/>
      </xdr:nvPicPr>
      <xdr:blipFill>
        <a:blip r:embed="rId121"/>
        <a:stretch>
          <a:fillRect/>
        </a:stretch>
      </xdr:blipFill>
      <xdr:spPr>
        <a:xfrm>
          <a:off x="0" y="0"/>
          <a:ext cx="8620125" cy="2228850"/>
        </a:xfrm>
        <a:prstGeom prst="rect">
          <a:avLst/>
        </a:prstGeom>
      </xdr:spPr>
    </xdr:pic>
  </etc:cellImage>
  <etc:cellImage>
    <xdr:pic>
      <xdr:nvPicPr>
        <xdr:cNvPr id="170" name="ID_C2361B2C362540B797EF253C8376B050" descr="屏幕截图 2025-11-11 153014"/>
        <xdr:cNvPicPr/>
      </xdr:nvPicPr>
      <xdr:blipFill>
        <a:blip r:embed="rId122"/>
        <a:stretch>
          <a:fillRect/>
        </a:stretch>
      </xdr:blipFill>
      <xdr:spPr>
        <a:xfrm>
          <a:off x="0" y="0"/>
          <a:ext cx="8124825" cy="3971925"/>
        </a:xfrm>
        <a:prstGeom prst="rect">
          <a:avLst/>
        </a:prstGeom>
      </xdr:spPr>
    </xdr:pic>
  </etc:cellImage>
  <etc:cellImage>
    <xdr:pic>
      <xdr:nvPicPr>
        <xdr:cNvPr id="171" name="ID_5EEAE1F089AC4FD8876A52194A29F3B4" descr="屏幕截图 2025-11-11 153538"/>
        <xdr:cNvPicPr/>
      </xdr:nvPicPr>
      <xdr:blipFill>
        <a:blip r:embed="rId123"/>
        <a:stretch>
          <a:fillRect/>
        </a:stretch>
      </xdr:blipFill>
      <xdr:spPr>
        <a:xfrm>
          <a:off x="0" y="0"/>
          <a:ext cx="8467725" cy="1876425"/>
        </a:xfrm>
        <a:prstGeom prst="rect">
          <a:avLst/>
        </a:prstGeom>
      </xdr:spPr>
    </xdr:pic>
  </etc:cellImage>
  <etc:cellImage>
    <xdr:pic>
      <xdr:nvPicPr>
        <xdr:cNvPr id="172" name="ID_5149A8B545984DFDB8A35D2324175D29" descr="屏幕截图 2025-11-11 153610"/>
        <xdr:cNvPicPr/>
      </xdr:nvPicPr>
      <xdr:blipFill>
        <a:blip r:embed="rId124"/>
        <a:stretch>
          <a:fillRect/>
        </a:stretch>
      </xdr:blipFill>
      <xdr:spPr>
        <a:xfrm>
          <a:off x="0" y="0"/>
          <a:ext cx="8124825" cy="4524375"/>
        </a:xfrm>
        <a:prstGeom prst="rect">
          <a:avLst/>
        </a:prstGeom>
      </xdr:spPr>
    </xdr:pic>
  </etc:cellImage>
  <etc:cellImage>
    <xdr:pic>
      <xdr:nvPicPr>
        <xdr:cNvPr id="173" name="ID_2727469189744852B674834F7A9B7943" descr="屏幕截图 2025-11-11 153741"/>
        <xdr:cNvPicPr/>
      </xdr:nvPicPr>
      <xdr:blipFill>
        <a:blip r:embed="rId125"/>
        <a:stretch>
          <a:fillRect/>
        </a:stretch>
      </xdr:blipFill>
      <xdr:spPr>
        <a:xfrm>
          <a:off x="0" y="0"/>
          <a:ext cx="8477250" cy="1543050"/>
        </a:xfrm>
        <a:prstGeom prst="rect">
          <a:avLst/>
        </a:prstGeom>
      </xdr:spPr>
    </xdr:pic>
  </etc:cellImage>
  <etc:cellImage>
    <xdr:pic>
      <xdr:nvPicPr>
        <xdr:cNvPr id="174" name="ID_4CDE61D2D99F4B9D9C128FE14FBB7971" descr="屏幕截图 2025-11-11 153906"/>
        <xdr:cNvPicPr/>
      </xdr:nvPicPr>
      <xdr:blipFill>
        <a:blip r:embed="rId126"/>
        <a:stretch>
          <a:fillRect/>
        </a:stretch>
      </xdr:blipFill>
      <xdr:spPr>
        <a:xfrm>
          <a:off x="0" y="0"/>
          <a:ext cx="8258175" cy="4191000"/>
        </a:xfrm>
        <a:prstGeom prst="rect">
          <a:avLst/>
        </a:prstGeom>
      </xdr:spPr>
    </xdr:pic>
  </etc:cellImage>
  <etc:cellImage>
    <xdr:pic>
      <xdr:nvPicPr>
        <xdr:cNvPr id="175" name="ID_A6DA9E69A49A418C8ACD0C3D0E08B344" descr="屏幕截图 2025-11-11 154029"/>
        <xdr:cNvPicPr/>
      </xdr:nvPicPr>
      <xdr:blipFill>
        <a:blip r:embed="rId127"/>
        <a:stretch>
          <a:fillRect/>
        </a:stretch>
      </xdr:blipFill>
      <xdr:spPr>
        <a:xfrm>
          <a:off x="0" y="0"/>
          <a:ext cx="8686800" cy="1381125"/>
        </a:xfrm>
        <a:prstGeom prst="rect">
          <a:avLst/>
        </a:prstGeom>
      </xdr:spPr>
    </xdr:pic>
  </etc:cellImage>
  <etc:cellImage>
    <xdr:pic>
      <xdr:nvPicPr>
        <xdr:cNvPr id="176" name="ID_E2AD2D975AD84542AE07ADD95B6E2DC9" descr="屏幕截图 2025-11-11 154110"/>
        <xdr:cNvPicPr/>
      </xdr:nvPicPr>
      <xdr:blipFill>
        <a:blip r:embed="rId128"/>
        <a:stretch>
          <a:fillRect/>
        </a:stretch>
      </xdr:blipFill>
      <xdr:spPr>
        <a:xfrm>
          <a:off x="0" y="0"/>
          <a:ext cx="7915275" cy="3848100"/>
        </a:xfrm>
        <a:prstGeom prst="rect">
          <a:avLst/>
        </a:prstGeom>
      </xdr:spPr>
    </xdr:pic>
  </etc:cellImage>
  <etc:cellImage>
    <xdr:pic>
      <xdr:nvPicPr>
        <xdr:cNvPr id="177" name="ID_25A1F87A699A47188ECD9E80C5239F0E" descr="屏幕截图 2025-11-11 154329"/>
        <xdr:cNvPicPr/>
      </xdr:nvPicPr>
      <xdr:blipFill>
        <a:blip r:embed="rId129"/>
        <a:stretch>
          <a:fillRect/>
        </a:stretch>
      </xdr:blipFill>
      <xdr:spPr>
        <a:xfrm>
          <a:off x="0" y="0"/>
          <a:ext cx="8010525" cy="3467100"/>
        </a:xfrm>
        <a:prstGeom prst="rect">
          <a:avLst/>
        </a:prstGeom>
      </xdr:spPr>
    </xdr:pic>
  </etc:cellImage>
  <etc:cellImage>
    <xdr:pic>
      <xdr:nvPicPr>
        <xdr:cNvPr id="179" name="ID_1649DBA141254C0BA8B0665242808618" descr="屏幕截图 2025-11-11 154511"/>
        <xdr:cNvPicPr/>
      </xdr:nvPicPr>
      <xdr:blipFill>
        <a:blip r:embed="rId130"/>
        <a:stretch>
          <a:fillRect/>
        </a:stretch>
      </xdr:blipFill>
      <xdr:spPr>
        <a:xfrm>
          <a:off x="0" y="0"/>
          <a:ext cx="8629650" cy="3048000"/>
        </a:xfrm>
        <a:prstGeom prst="rect">
          <a:avLst/>
        </a:prstGeom>
      </xdr:spPr>
    </xdr:pic>
  </etc:cellImage>
  <etc:cellImage>
    <xdr:pic>
      <xdr:nvPicPr>
        <xdr:cNvPr id="180" name="ID_FCFF8EFD33E34B428102D33B82CCA45D" descr="屏幕截图 2025-11-11 154545"/>
        <xdr:cNvPicPr/>
      </xdr:nvPicPr>
      <xdr:blipFill>
        <a:blip r:embed="rId131"/>
        <a:stretch>
          <a:fillRect/>
        </a:stretch>
      </xdr:blipFill>
      <xdr:spPr>
        <a:xfrm>
          <a:off x="0" y="0"/>
          <a:ext cx="8058150" cy="5153025"/>
        </a:xfrm>
        <a:prstGeom prst="rect">
          <a:avLst/>
        </a:prstGeom>
      </xdr:spPr>
    </xdr:pic>
  </etc:cellImage>
  <etc:cellImage>
    <xdr:pic>
      <xdr:nvPicPr>
        <xdr:cNvPr id="181" name="ID_AF6B82AF30FC41BEBC755546C01F5992" descr="屏幕截图 2025-11-11 154701"/>
        <xdr:cNvPicPr/>
      </xdr:nvPicPr>
      <xdr:blipFill>
        <a:blip r:embed="rId132"/>
        <a:stretch>
          <a:fillRect/>
        </a:stretch>
      </xdr:blipFill>
      <xdr:spPr>
        <a:xfrm>
          <a:off x="0" y="0"/>
          <a:ext cx="8439150" cy="1847850"/>
        </a:xfrm>
        <a:prstGeom prst="rect">
          <a:avLst/>
        </a:prstGeom>
      </xdr:spPr>
    </xdr:pic>
  </etc:cellImage>
  <etc:cellImage>
    <xdr:pic>
      <xdr:nvPicPr>
        <xdr:cNvPr id="182" name="ID_203D3A0464C74E98A5CA93CB1280B5BB" descr="屏幕截图 2025-11-11 154726"/>
        <xdr:cNvPicPr/>
      </xdr:nvPicPr>
      <xdr:blipFill>
        <a:blip r:embed="rId133"/>
        <a:stretch>
          <a:fillRect/>
        </a:stretch>
      </xdr:blipFill>
      <xdr:spPr>
        <a:xfrm>
          <a:off x="0" y="0"/>
          <a:ext cx="8010525" cy="3848100"/>
        </a:xfrm>
        <a:prstGeom prst="rect">
          <a:avLst/>
        </a:prstGeom>
      </xdr:spPr>
    </xdr:pic>
  </etc:cellImage>
  <etc:cellImage>
    <xdr:pic>
      <xdr:nvPicPr>
        <xdr:cNvPr id="183" name="ID_1CBCFA4980704794A7540E454913B42A" descr="屏幕截图 2025-11-11 154838"/>
        <xdr:cNvPicPr/>
      </xdr:nvPicPr>
      <xdr:blipFill>
        <a:blip r:embed="rId134"/>
        <a:stretch>
          <a:fillRect/>
        </a:stretch>
      </xdr:blipFill>
      <xdr:spPr>
        <a:xfrm>
          <a:off x="0" y="0"/>
          <a:ext cx="8486775" cy="2000250"/>
        </a:xfrm>
        <a:prstGeom prst="rect">
          <a:avLst/>
        </a:prstGeom>
      </xdr:spPr>
    </xdr:pic>
  </etc:cellImage>
  <etc:cellImage>
    <xdr:pic>
      <xdr:nvPicPr>
        <xdr:cNvPr id="184" name="ID_B7336DD4B6D94C9A9D28E7507E7DDB9D" descr="屏幕截图 2025-11-11 154913"/>
        <xdr:cNvPicPr/>
      </xdr:nvPicPr>
      <xdr:blipFill>
        <a:blip r:embed="rId135"/>
        <a:stretch>
          <a:fillRect/>
        </a:stretch>
      </xdr:blipFill>
      <xdr:spPr>
        <a:xfrm>
          <a:off x="0" y="0"/>
          <a:ext cx="8096250" cy="4562475"/>
        </a:xfrm>
        <a:prstGeom prst="rect">
          <a:avLst/>
        </a:prstGeom>
      </xdr:spPr>
    </xdr:pic>
  </etc:cellImage>
  <etc:cellImage>
    <xdr:pic>
      <xdr:nvPicPr>
        <xdr:cNvPr id="185" name="ID_21B4023688E340979624B1F515245DCE" descr="屏幕截图 2025-11-11 155148"/>
        <xdr:cNvPicPr/>
      </xdr:nvPicPr>
      <xdr:blipFill>
        <a:blip r:embed="rId136"/>
        <a:stretch>
          <a:fillRect/>
        </a:stretch>
      </xdr:blipFill>
      <xdr:spPr>
        <a:xfrm>
          <a:off x="0" y="0"/>
          <a:ext cx="8486775" cy="2905125"/>
        </a:xfrm>
        <a:prstGeom prst="rect">
          <a:avLst/>
        </a:prstGeom>
      </xdr:spPr>
    </xdr:pic>
  </etc:cellImage>
  <etc:cellImage>
    <xdr:pic>
      <xdr:nvPicPr>
        <xdr:cNvPr id="186" name="ID_8CBB1D1C35124E6892E6DD816CED949B" descr="屏幕截图 2025-11-11 155220"/>
        <xdr:cNvPicPr/>
      </xdr:nvPicPr>
      <xdr:blipFill>
        <a:blip r:embed="rId137"/>
        <a:stretch>
          <a:fillRect/>
        </a:stretch>
      </xdr:blipFill>
      <xdr:spPr>
        <a:xfrm>
          <a:off x="0" y="0"/>
          <a:ext cx="7991475" cy="4524375"/>
        </a:xfrm>
        <a:prstGeom prst="rect">
          <a:avLst/>
        </a:prstGeom>
      </xdr:spPr>
    </xdr:pic>
  </etc:cellImage>
  <etc:cellImage>
    <xdr:pic>
      <xdr:nvPicPr>
        <xdr:cNvPr id="188" name="ID_CC884061A635482B8F9BCBBEEDE98A5F" descr="屏幕截图 2025-11-11 155719"/>
        <xdr:cNvPicPr/>
      </xdr:nvPicPr>
      <xdr:blipFill>
        <a:blip r:embed="rId138"/>
        <a:stretch>
          <a:fillRect/>
        </a:stretch>
      </xdr:blipFill>
      <xdr:spPr>
        <a:xfrm>
          <a:off x="0" y="0"/>
          <a:ext cx="7934325" cy="5086350"/>
        </a:xfrm>
        <a:prstGeom prst="rect">
          <a:avLst/>
        </a:prstGeom>
      </xdr:spPr>
    </xdr:pic>
  </etc:cellImage>
  <etc:cellImage>
    <xdr:pic>
      <xdr:nvPicPr>
        <xdr:cNvPr id="189" name="ID_1003F932D5684E63A7E7B0C7ED211F2A" descr="屏幕截图 2025-11-11 155822"/>
        <xdr:cNvPicPr/>
      </xdr:nvPicPr>
      <xdr:blipFill>
        <a:blip r:embed="rId139"/>
        <a:stretch>
          <a:fillRect/>
        </a:stretch>
      </xdr:blipFill>
      <xdr:spPr>
        <a:xfrm>
          <a:off x="0" y="0"/>
          <a:ext cx="8448675" cy="2019300"/>
        </a:xfrm>
        <a:prstGeom prst="rect">
          <a:avLst/>
        </a:prstGeom>
      </xdr:spPr>
    </xdr:pic>
  </etc:cellImage>
  <etc:cellImage>
    <xdr:pic>
      <xdr:nvPicPr>
        <xdr:cNvPr id="190" name="ID_438125A4828C4AF99CA35337BF6527F7" descr="屏幕截图 2025-11-11 155913"/>
        <xdr:cNvPicPr/>
      </xdr:nvPicPr>
      <xdr:blipFill>
        <a:blip r:embed="rId140"/>
        <a:stretch>
          <a:fillRect/>
        </a:stretch>
      </xdr:blipFill>
      <xdr:spPr>
        <a:xfrm>
          <a:off x="0" y="0"/>
          <a:ext cx="8077200" cy="5076825"/>
        </a:xfrm>
        <a:prstGeom prst="rect">
          <a:avLst/>
        </a:prstGeom>
      </xdr:spPr>
    </xdr:pic>
  </etc:cellImage>
  <etc:cellImage>
    <xdr:pic>
      <xdr:nvPicPr>
        <xdr:cNvPr id="192" name="ID_B45B70B3C4F6424BAEBB6D37860D94E8" descr="屏幕截图 2025-11-11 160549"/>
        <xdr:cNvPicPr/>
      </xdr:nvPicPr>
      <xdr:blipFill>
        <a:blip r:embed="rId141"/>
        <a:stretch>
          <a:fillRect/>
        </a:stretch>
      </xdr:blipFill>
      <xdr:spPr>
        <a:xfrm>
          <a:off x="0" y="0"/>
          <a:ext cx="8039100" cy="2543175"/>
        </a:xfrm>
        <a:prstGeom prst="rect">
          <a:avLst/>
        </a:prstGeom>
      </xdr:spPr>
    </xdr:pic>
  </etc:cellImage>
  <etc:cellImage>
    <xdr:pic>
      <xdr:nvPicPr>
        <xdr:cNvPr id="193" name="ID_F013B911B66B4F1D9BA0E90B417D59BC" descr="屏幕截图 2025-11-11 160707"/>
        <xdr:cNvPicPr/>
      </xdr:nvPicPr>
      <xdr:blipFill>
        <a:blip r:embed="rId142"/>
        <a:stretch>
          <a:fillRect/>
        </a:stretch>
      </xdr:blipFill>
      <xdr:spPr>
        <a:xfrm>
          <a:off x="0" y="0"/>
          <a:ext cx="8534400" cy="1876425"/>
        </a:xfrm>
        <a:prstGeom prst="rect">
          <a:avLst/>
        </a:prstGeom>
      </xdr:spPr>
    </xdr:pic>
  </etc:cellImage>
  <etc:cellImage>
    <xdr:pic>
      <xdr:nvPicPr>
        <xdr:cNvPr id="194" name="ID_B7CD357102DE4724BDE2D4CA808663EB" descr="屏幕截图 2025-11-11 160735"/>
        <xdr:cNvPicPr/>
      </xdr:nvPicPr>
      <xdr:blipFill>
        <a:blip r:embed="rId143"/>
        <a:stretch>
          <a:fillRect/>
        </a:stretch>
      </xdr:blipFill>
      <xdr:spPr>
        <a:xfrm>
          <a:off x="0" y="0"/>
          <a:ext cx="7981950" cy="4857750"/>
        </a:xfrm>
        <a:prstGeom prst="rect">
          <a:avLst/>
        </a:prstGeom>
      </xdr:spPr>
    </xdr:pic>
  </etc:cellImage>
  <etc:cellImage>
    <xdr:pic>
      <xdr:nvPicPr>
        <xdr:cNvPr id="195" name="ID_0F8A13A692654697B71596B19404078F" descr="屏幕截图 2025-11-11 160827"/>
        <xdr:cNvPicPr/>
      </xdr:nvPicPr>
      <xdr:blipFill>
        <a:blip r:embed="rId144"/>
        <a:stretch>
          <a:fillRect/>
        </a:stretch>
      </xdr:blipFill>
      <xdr:spPr>
        <a:xfrm>
          <a:off x="0" y="0"/>
          <a:ext cx="8601075" cy="1962150"/>
        </a:xfrm>
        <a:prstGeom prst="rect">
          <a:avLst/>
        </a:prstGeom>
      </xdr:spPr>
    </xdr:pic>
  </etc:cellImage>
  <etc:cellImage>
    <xdr:pic>
      <xdr:nvPicPr>
        <xdr:cNvPr id="196" name="ID_A02DA1A8270F47DE9747A3BE2D1F9320" descr="屏幕截图 2025-11-11 160850"/>
        <xdr:cNvPicPr/>
      </xdr:nvPicPr>
      <xdr:blipFill>
        <a:blip r:embed="rId145"/>
        <a:stretch>
          <a:fillRect/>
        </a:stretch>
      </xdr:blipFill>
      <xdr:spPr>
        <a:xfrm>
          <a:off x="0" y="0"/>
          <a:ext cx="8048625" cy="5943600"/>
        </a:xfrm>
        <a:prstGeom prst="rect">
          <a:avLst/>
        </a:prstGeom>
      </xdr:spPr>
    </xdr:pic>
  </etc:cellImage>
  <etc:cellImage>
    <xdr:pic>
      <xdr:nvPicPr>
        <xdr:cNvPr id="198" name="ID_C153281A816D415AB76F090D6BD5A12B" descr="屏幕截图 2025-11-11 161035"/>
        <xdr:cNvPicPr/>
      </xdr:nvPicPr>
      <xdr:blipFill>
        <a:blip r:embed="rId146"/>
        <a:stretch>
          <a:fillRect/>
        </a:stretch>
      </xdr:blipFill>
      <xdr:spPr>
        <a:xfrm>
          <a:off x="0" y="0"/>
          <a:ext cx="8010525" cy="3952875"/>
        </a:xfrm>
        <a:prstGeom prst="rect">
          <a:avLst/>
        </a:prstGeom>
      </xdr:spPr>
    </xdr:pic>
  </etc:cellImage>
  <etc:cellImage>
    <xdr:pic>
      <xdr:nvPicPr>
        <xdr:cNvPr id="199" name="ID_022002D024A44189A357768D8F569919" descr="屏幕截图 2025-11-11 161141"/>
        <xdr:cNvPicPr/>
      </xdr:nvPicPr>
      <xdr:blipFill>
        <a:blip r:embed="rId147"/>
        <a:stretch>
          <a:fillRect/>
        </a:stretch>
      </xdr:blipFill>
      <xdr:spPr>
        <a:xfrm>
          <a:off x="0" y="0"/>
          <a:ext cx="8505825" cy="2714625"/>
        </a:xfrm>
        <a:prstGeom prst="rect">
          <a:avLst/>
        </a:prstGeom>
      </xdr:spPr>
    </xdr:pic>
  </etc:cellImage>
  <etc:cellImage>
    <xdr:pic>
      <xdr:nvPicPr>
        <xdr:cNvPr id="200" name="ID_92F369966CBD424ABE9DBB90952B38A2" descr="屏幕截图 2025-11-11 161208"/>
        <xdr:cNvPicPr/>
      </xdr:nvPicPr>
      <xdr:blipFill>
        <a:blip r:embed="rId148"/>
        <a:stretch>
          <a:fillRect/>
        </a:stretch>
      </xdr:blipFill>
      <xdr:spPr>
        <a:xfrm>
          <a:off x="0" y="0"/>
          <a:ext cx="8201025" cy="4438650"/>
        </a:xfrm>
        <a:prstGeom prst="rect">
          <a:avLst/>
        </a:prstGeom>
      </xdr:spPr>
    </xdr:pic>
  </etc:cellImage>
  <etc:cellImage>
    <xdr:pic>
      <xdr:nvPicPr>
        <xdr:cNvPr id="201" name="ID_D2AB85A5C6284E5AAD4081E3229E9000" descr="屏幕截图 2025-11-11 161526"/>
        <xdr:cNvPicPr/>
      </xdr:nvPicPr>
      <xdr:blipFill>
        <a:blip r:embed="rId149"/>
        <a:stretch>
          <a:fillRect/>
        </a:stretch>
      </xdr:blipFill>
      <xdr:spPr>
        <a:xfrm>
          <a:off x="0" y="0"/>
          <a:ext cx="8486775" cy="1438275"/>
        </a:xfrm>
        <a:prstGeom prst="rect">
          <a:avLst/>
        </a:prstGeom>
      </xdr:spPr>
    </xdr:pic>
  </etc:cellImage>
  <etc:cellImage>
    <xdr:pic>
      <xdr:nvPicPr>
        <xdr:cNvPr id="202" name="ID_7144EADA281E40258CDAE3AFF1D06866" descr="屏幕截图 2025-11-11 161550"/>
        <xdr:cNvPicPr/>
      </xdr:nvPicPr>
      <xdr:blipFill>
        <a:blip r:embed="rId150"/>
        <a:stretch>
          <a:fillRect/>
        </a:stretch>
      </xdr:blipFill>
      <xdr:spPr>
        <a:xfrm>
          <a:off x="0" y="0"/>
          <a:ext cx="7972425" cy="4648200"/>
        </a:xfrm>
        <a:prstGeom prst="rect">
          <a:avLst/>
        </a:prstGeom>
      </xdr:spPr>
    </xdr:pic>
  </etc:cellImage>
  <etc:cellImage>
    <xdr:pic>
      <xdr:nvPicPr>
        <xdr:cNvPr id="203" name="ID_EB0D17057CF74F4E9F21BBC1C8B5B2CE" descr="屏幕截图 2025-11-11 161658"/>
        <xdr:cNvPicPr/>
      </xdr:nvPicPr>
      <xdr:blipFill>
        <a:blip r:embed="rId151"/>
        <a:stretch>
          <a:fillRect/>
        </a:stretch>
      </xdr:blipFill>
      <xdr:spPr>
        <a:xfrm>
          <a:off x="0" y="0"/>
          <a:ext cx="8553450" cy="2990850"/>
        </a:xfrm>
        <a:prstGeom prst="rect">
          <a:avLst/>
        </a:prstGeom>
      </xdr:spPr>
    </xdr:pic>
  </etc:cellImage>
  <etc:cellImage>
    <xdr:pic>
      <xdr:nvPicPr>
        <xdr:cNvPr id="204" name="ID_F6AFAFEAA3EF4BBF89A056E664E49603" descr="屏幕截图 2025-11-11 161736"/>
        <xdr:cNvPicPr/>
      </xdr:nvPicPr>
      <xdr:blipFill>
        <a:blip r:embed="rId152"/>
        <a:stretch>
          <a:fillRect/>
        </a:stretch>
      </xdr:blipFill>
      <xdr:spPr>
        <a:xfrm>
          <a:off x="0" y="0"/>
          <a:ext cx="8048625" cy="6877050"/>
        </a:xfrm>
        <a:prstGeom prst="rect">
          <a:avLst/>
        </a:prstGeom>
      </xdr:spPr>
    </xdr:pic>
  </etc:cellImage>
  <etc:cellImage>
    <xdr:pic>
      <xdr:nvPicPr>
        <xdr:cNvPr id="205" name="ID_3385F24D637B4A75B7754C6EAFAC0CA2" descr="屏幕截图 2025-11-11 162013"/>
        <xdr:cNvPicPr/>
      </xdr:nvPicPr>
      <xdr:blipFill>
        <a:blip r:embed="rId153"/>
        <a:stretch>
          <a:fillRect/>
        </a:stretch>
      </xdr:blipFill>
      <xdr:spPr>
        <a:xfrm>
          <a:off x="0" y="0"/>
          <a:ext cx="8486775" cy="1924050"/>
        </a:xfrm>
        <a:prstGeom prst="rect">
          <a:avLst/>
        </a:prstGeom>
      </xdr:spPr>
    </xdr:pic>
  </etc:cellImage>
  <etc:cellImage>
    <xdr:pic>
      <xdr:nvPicPr>
        <xdr:cNvPr id="206" name="ID_D99FBE2FF988445D8E9F1E78C55526C7" descr="屏幕截图 2025-11-11 162040"/>
        <xdr:cNvPicPr/>
      </xdr:nvPicPr>
      <xdr:blipFill>
        <a:blip r:embed="rId154"/>
        <a:stretch>
          <a:fillRect/>
        </a:stretch>
      </xdr:blipFill>
      <xdr:spPr>
        <a:xfrm>
          <a:off x="0" y="0"/>
          <a:ext cx="8048625" cy="3362325"/>
        </a:xfrm>
        <a:prstGeom prst="rect">
          <a:avLst/>
        </a:prstGeom>
      </xdr:spPr>
    </xdr:pic>
  </etc:cellImage>
  <etc:cellImage>
    <xdr:pic>
      <xdr:nvPicPr>
        <xdr:cNvPr id="207" name="ID_B9609923D1744DD9984841CCF348821D" descr="屏幕截图 2025-11-11 162217"/>
        <xdr:cNvPicPr/>
      </xdr:nvPicPr>
      <xdr:blipFill>
        <a:blip r:embed="rId155"/>
        <a:stretch>
          <a:fillRect/>
        </a:stretch>
      </xdr:blipFill>
      <xdr:spPr>
        <a:xfrm>
          <a:off x="0" y="0"/>
          <a:ext cx="8277225" cy="2257425"/>
        </a:xfrm>
        <a:prstGeom prst="rect">
          <a:avLst/>
        </a:prstGeom>
      </xdr:spPr>
    </xdr:pic>
  </etc:cellImage>
  <etc:cellImage>
    <xdr:pic>
      <xdr:nvPicPr>
        <xdr:cNvPr id="208" name="ID_D33FCE3163B94E4FA27355F52EE91694" descr="屏幕截图 2025-11-11 162239"/>
        <xdr:cNvPicPr/>
      </xdr:nvPicPr>
      <xdr:blipFill>
        <a:blip r:embed="rId156"/>
        <a:stretch>
          <a:fillRect/>
        </a:stretch>
      </xdr:blipFill>
      <xdr:spPr>
        <a:xfrm>
          <a:off x="0" y="0"/>
          <a:ext cx="8020050" cy="4524375"/>
        </a:xfrm>
        <a:prstGeom prst="rect">
          <a:avLst/>
        </a:prstGeom>
      </xdr:spPr>
    </xdr:pic>
  </etc:cellImage>
  <etc:cellImage>
    <xdr:pic>
      <xdr:nvPicPr>
        <xdr:cNvPr id="70" name="ID_40BC6887D62C4EF0AD4F89CB7F312714" descr="post_object_image_3095300274"/>
        <xdr:cNvPicPr/>
      </xdr:nvPicPr>
      <xdr:blipFill>
        <a:blip r:embed="rId157"/>
        <a:stretch>
          <a:fillRect/>
        </a:stretch>
      </xdr:blipFill>
      <xdr:spPr>
        <a:xfrm>
          <a:off x="0" y="0"/>
          <a:ext cx="5276850" cy="1136650"/>
        </a:xfrm>
        <a:prstGeom prst="rect">
          <a:avLst/>
        </a:prstGeom>
      </xdr:spPr>
    </xdr:pic>
  </etc:cellImage>
  <etc:cellImage>
    <xdr:pic>
      <xdr:nvPicPr>
        <xdr:cNvPr id="93" name="ID_3947FFEC675248E892246F2AD171CA0F" descr="post_object_image_2051486749"/>
        <xdr:cNvPicPr/>
      </xdr:nvPicPr>
      <xdr:blipFill>
        <a:blip r:embed="rId158"/>
        <a:stretch>
          <a:fillRect/>
        </a:stretch>
      </xdr:blipFill>
      <xdr:spPr>
        <a:xfrm>
          <a:off x="0" y="0"/>
          <a:ext cx="5683250" cy="1028700"/>
        </a:xfrm>
        <a:prstGeom prst="rect">
          <a:avLst/>
        </a:prstGeom>
      </xdr:spPr>
    </xdr:pic>
  </etc:cellImage>
  <etc:cellImage>
    <xdr:pic>
      <xdr:nvPicPr>
        <xdr:cNvPr id="103" name="ID_39CA79A2EC834E1997633538D45B46E3" descr="post_object_image_4130650626"/>
        <xdr:cNvPicPr/>
      </xdr:nvPicPr>
      <xdr:blipFill>
        <a:blip r:embed="rId159"/>
        <a:stretch>
          <a:fillRect/>
        </a:stretch>
      </xdr:blipFill>
      <xdr:spPr>
        <a:xfrm>
          <a:off x="0" y="0"/>
          <a:ext cx="5670550" cy="1047750"/>
        </a:xfrm>
        <a:prstGeom prst="rect">
          <a:avLst/>
        </a:prstGeom>
      </xdr:spPr>
    </xdr:pic>
  </etc:cellImage>
  <etc:cellImage>
    <xdr:pic>
      <xdr:nvPicPr>
        <xdr:cNvPr id="111" name="ID_C977D584073C4D448D39B39A80F6670B" descr="post_object_image_3366510502"/>
        <xdr:cNvPicPr/>
      </xdr:nvPicPr>
      <xdr:blipFill>
        <a:blip r:embed="rId160"/>
        <a:stretch>
          <a:fillRect/>
        </a:stretch>
      </xdr:blipFill>
      <xdr:spPr>
        <a:xfrm>
          <a:off x="0" y="0"/>
          <a:ext cx="5683250" cy="812800"/>
        </a:xfrm>
        <a:prstGeom prst="rect">
          <a:avLst/>
        </a:prstGeom>
      </xdr:spPr>
    </xdr:pic>
  </etc:cellImage>
  <etc:cellImage>
    <xdr:pic>
      <xdr:nvPicPr>
        <xdr:cNvPr id="113" name="ID_6F3067607ADA406BB91834770CC2C12A" descr="post_object_image_2491222390"/>
        <xdr:cNvPicPr/>
      </xdr:nvPicPr>
      <xdr:blipFill>
        <a:blip r:embed="rId161"/>
        <a:stretch>
          <a:fillRect/>
        </a:stretch>
      </xdr:blipFill>
      <xdr:spPr>
        <a:xfrm>
          <a:off x="0" y="0"/>
          <a:ext cx="5784850" cy="844550"/>
        </a:xfrm>
        <a:prstGeom prst="rect">
          <a:avLst/>
        </a:prstGeom>
      </xdr:spPr>
    </xdr:pic>
  </etc:cellImage>
  <etc:cellImage>
    <xdr:pic>
      <xdr:nvPicPr>
        <xdr:cNvPr id="122" name="ID_2A948D4170314D1F8360749A3B1E55BB" descr="post_object_image_1928268899"/>
        <xdr:cNvPicPr/>
      </xdr:nvPicPr>
      <xdr:blipFill>
        <a:blip r:embed="rId162"/>
        <a:stretch>
          <a:fillRect/>
        </a:stretch>
      </xdr:blipFill>
      <xdr:spPr>
        <a:xfrm>
          <a:off x="0" y="0"/>
          <a:ext cx="5657850" cy="1079500"/>
        </a:xfrm>
        <a:prstGeom prst="rect">
          <a:avLst/>
        </a:prstGeom>
      </xdr:spPr>
    </xdr:pic>
  </etc:cellImage>
  <etc:cellImage>
    <xdr:pic>
      <xdr:nvPicPr>
        <xdr:cNvPr id="125" name="ID_544559867BA54CA8813D0029AF2AB4ED" descr="post_object_image_1951702533"/>
        <xdr:cNvPicPr/>
      </xdr:nvPicPr>
      <xdr:blipFill>
        <a:blip r:embed="rId163"/>
        <a:stretch>
          <a:fillRect/>
        </a:stretch>
      </xdr:blipFill>
      <xdr:spPr>
        <a:xfrm>
          <a:off x="0" y="0"/>
          <a:ext cx="3625850" cy="400050"/>
        </a:xfrm>
        <a:prstGeom prst="rect">
          <a:avLst/>
        </a:prstGeom>
      </xdr:spPr>
    </xdr:pic>
  </etc:cellImage>
  <etc:cellImage>
    <xdr:pic>
      <xdr:nvPicPr>
        <xdr:cNvPr id="132" name="ID_2EB90AFD3977420E9EA00A9941C79618" descr="post_object_image_1244316701"/>
        <xdr:cNvPicPr/>
      </xdr:nvPicPr>
      <xdr:blipFill>
        <a:blip r:embed="rId164"/>
        <a:stretch>
          <a:fillRect/>
        </a:stretch>
      </xdr:blipFill>
      <xdr:spPr>
        <a:xfrm>
          <a:off x="0" y="0"/>
          <a:ext cx="4260850" cy="476250"/>
        </a:xfrm>
        <a:prstGeom prst="rect">
          <a:avLst/>
        </a:prstGeom>
      </xdr:spPr>
    </xdr:pic>
  </etc:cellImage>
  <etc:cellImage>
    <xdr:pic>
      <xdr:nvPicPr>
        <xdr:cNvPr id="133" name="ID_11A11F581BC848DF83AD5D68DD1135C2" descr="post_object_image_135260129"/>
        <xdr:cNvPicPr/>
      </xdr:nvPicPr>
      <xdr:blipFill>
        <a:blip r:embed="rId165"/>
        <a:stretch>
          <a:fillRect/>
        </a:stretch>
      </xdr:blipFill>
      <xdr:spPr>
        <a:xfrm>
          <a:off x="0" y="0"/>
          <a:ext cx="5492750" cy="3898900"/>
        </a:xfrm>
        <a:prstGeom prst="rect">
          <a:avLst/>
        </a:prstGeom>
      </xdr:spPr>
    </xdr:pic>
  </etc:cellImage>
  <etc:cellImage>
    <xdr:pic>
      <xdr:nvPicPr>
        <xdr:cNvPr id="134" name="ID_7C6A0BC40AE04E6F986BF0D70234A1E8" descr="post_object_image_3904134062"/>
        <xdr:cNvPicPr/>
      </xdr:nvPicPr>
      <xdr:blipFill>
        <a:blip r:embed="rId166"/>
        <a:stretch>
          <a:fillRect/>
        </a:stretch>
      </xdr:blipFill>
      <xdr:spPr>
        <a:xfrm>
          <a:off x="0" y="0"/>
          <a:ext cx="5765800" cy="819150"/>
        </a:xfrm>
        <a:prstGeom prst="rect">
          <a:avLst/>
        </a:prstGeom>
      </xdr:spPr>
    </xdr:pic>
  </etc:cellImage>
  <etc:cellImage>
    <xdr:pic>
      <xdr:nvPicPr>
        <xdr:cNvPr id="87" name="ID_73B7C4F91CD04F04BE195562986CDBCF" descr="post_object_image_1260715831"/>
        <xdr:cNvPicPr/>
      </xdr:nvPicPr>
      <xdr:blipFill>
        <a:blip r:embed="rId167"/>
        <a:stretch>
          <a:fillRect/>
        </a:stretch>
      </xdr:blipFill>
      <xdr:spPr>
        <a:xfrm>
          <a:off x="0" y="0"/>
          <a:ext cx="5364480" cy="2141220"/>
        </a:xfrm>
        <a:prstGeom prst="rect">
          <a:avLst/>
        </a:prstGeom>
      </xdr:spPr>
    </xdr:pic>
  </etc:cellImage>
  <etc:cellImage>
    <xdr:pic>
      <xdr:nvPicPr>
        <xdr:cNvPr id="91" name="ID_D17361C69B8D4AED9F351E3136BF861D" descr="post_object_image_3848493698"/>
        <xdr:cNvPicPr/>
      </xdr:nvPicPr>
      <xdr:blipFill>
        <a:blip r:embed="rId168"/>
        <a:stretch>
          <a:fillRect/>
        </a:stretch>
      </xdr:blipFill>
      <xdr:spPr>
        <a:xfrm>
          <a:off x="0" y="0"/>
          <a:ext cx="5669280" cy="2156460"/>
        </a:xfrm>
        <a:prstGeom prst="rect">
          <a:avLst/>
        </a:prstGeom>
      </xdr:spPr>
    </xdr:pic>
  </etc:cellImage>
  <etc:cellImage>
    <xdr:pic>
      <xdr:nvPicPr>
        <xdr:cNvPr id="96" name="ID_0DA5AD74B61A4288A3BEE081A805236F" descr="post_object_image_3560566356"/>
        <xdr:cNvPicPr/>
      </xdr:nvPicPr>
      <xdr:blipFill>
        <a:blip r:embed="rId169"/>
        <a:stretch>
          <a:fillRect/>
        </a:stretch>
      </xdr:blipFill>
      <xdr:spPr>
        <a:xfrm>
          <a:off x="0" y="0"/>
          <a:ext cx="5417820" cy="3901440"/>
        </a:xfrm>
        <a:prstGeom prst="rect">
          <a:avLst/>
        </a:prstGeom>
      </xdr:spPr>
    </xdr:pic>
  </etc:cellImage>
  <etc:cellImage>
    <xdr:pic>
      <xdr:nvPicPr>
        <xdr:cNvPr id="136" name="ID_438FC2533EDC45818CFC3A40CB694283" descr="post_object_image_3549509915"/>
        <xdr:cNvPicPr/>
      </xdr:nvPicPr>
      <xdr:blipFill>
        <a:blip r:embed="rId170"/>
        <a:stretch>
          <a:fillRect/>
        </a:stretch>
      </xdr:blipFill>
      <xdr:spPr>
        <a:xfrm>
          <a:off x="0" y="0"/>
          <a:ext cx="5631180" cy="1973580"/>
        </a:xfrm>
        <a:prstGeom prst="rect">
          <a:avLst/>
        </a:prstGeom>
      </xdr:spPr>
    </xdr:pic>
  </etc:cellImage>
  <etc:cellImage>
    <xdr:pic>
      <xdr:nvPicPr>
        <xdr:cNvPr id="137" name="ID_E2C7C3FD634143488CEAC4AFA1D11690" descr="post_object_image_3539179484"/>
        <xdr:cNvPicPr/>
      </xdr:nvPicPr>
      <xdr:blipFill>
        <a:blip r:embed="rId171"/>
        <a:stretch>
          <a:fillRect/>
        </a:stretch>
      </xdr:blipFill>
      <xdr:spPr>
        <a:xfrm>
          <a:off x="0" y="0"/>
          <a:ext cx="5326380" cy="4549140"/>
        </a:xfrm>
        <a:prstGeom prst="rect">
          <a:avLst/>
        </a:prstGeom>
      </xdr:spPr>
    </xdr:pic>
  </etc:cellImage>
  <etc:cellImage>
    <xdr:pic>
      <xdr:nvPicPr>
        <xdr:cNvPr id="142" name="ID_589384EE481E4E30ABD2416C9705B836" descr="post_object_image_3546289159"/>
        <xdr:cNvPicPr/>
      </xdr:nvPicPr>
      <xdr:blipFill>
        <a:blip r:embed="rId172"/>
        <a:stretch>
          <a:fillRect/>
        </a:stretch>
      </xdr:blipFill>
      <xdr:spPr>
        <a:xfrm>
          <a:off x="0" y="0"/>
          <a:ext cx="5661660" cy="2644140"/>
        </a:xfrm>
        <a:prstGeom prst="rect">
          <a:avLst/>
        </a:prstGeom>
      </xdr:spPr>
    </xdr:pic>
  </etc:cellImage>
  <etc:cellImage>
    <xdr:pic>
      <xdr:nvPicPr>
        <xdr:cNvPr id="143" name="ID_EA0DF9CC6061425391E7E35DC8FDAA66" descr="post_object_image_3671875498"/>
        <xdr:cNvPicPr/>
      </xdr:nvPicPr>
      <xdr:blipFill>
        <a:blip r:embed="rId173"/>
        <a:stretch>
          <a:fillRect/>
        </a:stretch>
      </xdr:blipFill>
      <xdr:spPr>
        <a:xfrm>
          <a:off x="0" y="0"/>
          <a:ext cx="5295900" cy="4198620"/>
        </a:xfrm>
        <a:prstGeom prst="rect">
          <a:avLst/>
        </a:prstGeom>
      </xdr:spPr>
    </xdr:pic>
  </etc:cellImage>
  <etc:cellImage>
    <xdr:pic>
      <xdr:nvPicPr>
        <xdr:cNvPr id="156" name="ID_9FD6EF8A249140679E1917BC36AEB239" descr="post_object_image_4055320528"/>
        <xdr:cNvPicPr/>
      </xdr:nvPicPr>
      <xdr:blipFill>
        <a:blip r:embed="rId174"/>
        <a:stretch>
          <a:fillRect/>
        </a:stretch>
      </xdr:blipFill>
      <xdr:spPr>
        <a:xfrm>
          <a:off x="0" y="0"/>
          <a:ext cx="5600700" cy="1043940"/>
        </a:xfrm>
        <a:prstGeom prst="rect">
          <a:avLst/>
        </a:prstGeom>
      </xdr:spPr>
    </xdr:pic>
  </etc:cellImage>
  <etc:cellImage>
    <xdr:pic>
      <xdr:nvPicPr>
        <xdr:cNvPr id="161" name="ID_5D57614D73944979A1F91A0AC3409B46" descr="post_object_image_15199482"/>
        <xdr:cNvPicPr/>
      </xdr:nvPicPr>
      <xdr:blipFill>
        <a:blip r:embed="rId175"/>
        <a:stretch>
          <a:fillRect/>
        </a:stretch>
      </xdr:blipFill>
      <xdr:spPr>
        <a:xfrm>
          <a:off x="0" y="0"/>
          <a:ext cx="5417820" cy="3070860"/>
        </a:xfrm>
        <a:prstGeom prst="rect">
          <a:avLst/>
        </a:prstGeom>
      </xdr:spPr>
    </xdr:pic>
  </etc:cellImage>
  <etc:cellImage>
    <xdr:pic>
      <xdr:nvPicPr>
        <xdr:cNvPr id="163" name="ID_9C84061B073D4C0EA75EDBDAFB52B270" descr="post_object_image_1028659048"/>
        <xdr:cNvPicPr/>
      </xdr:nvPicPr>
      <xdr:blipFill>
        <a:blip r:embed="rId176"/>
        <a:stretch>
          <a:fillRect/>
        </a:stretch>
      </xdr:blipFill>
      <xdr:spPr>
        <a:xfrm>
          <a:off x="0" y="0"/>
          <a:ext cx="5684520" cy="2613660"/>
        </a:xfrm>
        <a:prstGeom prst="rect">
          <a:avLst/>
        </a:prstGeom>
      </xdr:spPr>
    </xdr:pic>
  </etc:cellImage>
  <etc:cellImage>
    <xdr:pic>
      <xdr:nvPicPr>
        <xdr:cNvPr id="178" name="ID_09489A0A0B634A458F3FEA9DAE6E5014" descr="post_object_image_4027386958"/>
        <xdr:cNvPicPr/>
      </xdr:nvPicPr>
      <xdr:blipFill>
        <a:blip r:embed="rId177"/>
        <a:stretch>
          <a:fillRect/>
        </a:stretch>
      </xdr:blipFill>
      <xdr:spPr>
        <a:xfrm>
          <a:off x="0" y="0"/>
          <a:ext cx="5417820" cy="3078480"/>
        </a:xfrm>
        <a:prstGeom prst="rect">
          <a:avLst/>
        </a:prstGeom>
      </xdr:spPr>
    </xdr:pic>
  </etc:cellImage>
  <etc:cellImage>
    <xdr:pic>
      <xdr:nvPicPr>
        <xdr:cNvPr id="187" name="ID_18B2443747C74A0683A3874B64CEA767" descr="post_object_image_1741638922"/>
        <xdr:cNvPicPr/>
      </xdr:nvPicPr>
      <xdr:blipFill>
        <a:blip r:embed="rId178"/>
        <a:stretch>
          <a:fillRect/>
        </a:stretch>
      </xdr:blipFill>
      <xdr:spPr>
        <a:xfrm>
          <a:off x="0" y="0"/>
          <a:ext cx="5623560" cy="845820"/>
        </a:xfrm>
        <a:prstGeom prst="rect">
          <a:avLst/>
        </a:prstGeom>
      </xdr:spPr>
    </xdr:pic>
  </etc:cellImage>
  <etc:cellImage>
    <xdr:pic>
      <xdr:nvPicPr>
        <xdr:cNvPr id="191" name="ID_EEA9DE1FE5F8450F9825194B84FD7B4B" descr="post_object_image_2749628280"/>
        <xdr:cNvPicPr/>
      </xdr:nvPicPr>
      <xdr:blipFill>
        <a:blip r:embed="rId179"/>
        <a:stretch>
          <a:fillRect/>
        </a:stretch>
      </xdr:blipFill>
      <xdr:spPr>
        <a:xfrm>
          <a:off x="0" y="0"/>
          <a:ext cx="5288280" cy="3954780"/>
        </a:xfrm>
        <a:prstGeom prst="rect">
          <a:avLst/>
        </a:prstGeom>
      </xdr:spPr>
    </xdr:pic>
  </etc:cellImage>
  <etc:cellImage>
    <xdr:pic>
      <xdr:nvPicPr>
        <xdr:cNvPr id="209" name="ID_25529F925FA241A18EB0201910B88ADE" descr="post_object_image_3039099562"/>
        <xdr:cNvPicPr/>
      </xdr:nvPicPr>
      <xdr:blipFill>
        <a:blip r:embed="rId180"/>
        <a:stretch>
          <a:fillRect/>
        </a:stretch>
      </xdr:blipFill>
      <xdr:spPr>
        <a:xfrm>
          <a:off x="0" y="0"/>
          <a:ext cx="5715000" cy="1729740"/>
        </a:xfrm>
        <a:prstGeom prst="rect">
          <a:avLst/>
        </a:prstGeom>
      </xdr:spPr>
    </xdr:pic>
  </etc:cellImage>
  <etc:cellImage>
    <xdr:pic>
      <xdr:nvPicPr>
        <xdr:cNvPr id="210" name="ID_532EF817C1B7450597E8C5AFE466FFA1" descr="post_object_image_3373504512"/>
        <xdr:cNvPicPr/>
      </xdr:nvPicPr>
      <xdr:blipFill>
        <a:blip r:embed="rId181"/>
        <a:stretch>
          <a:fillRect/>
        </a:stretch>
      </xdr:blipFill>
      <xdr:spPr>
        <a:xfrm>
          <a:off x="0" y="0"/>
          <a:ext cx="5387340" cy="4572000"/>
        </a:xfrm>
        <a:prstGeom prst="rect">
          <a:avLst/>
        </a:prstGeom>
      </xdr:spPr>
    </xdr:pic>
  </etc:cellImage>
  <etc:cellImage>
    <xdr:pic>
      <xdr:nvPicPr>
        <xdr:cNvPr id="211" name="ID_3B9196893E274A979809A849664640B1" descr="post_object_image_2644829375"/>
        <xdr:cNvPicPr/>
      </xdr:nvPicPr>
      <xdr:blipFill>
        <a:blip r:embed="rId182"/>
        <a:stretch>
          <a:fillRect/>
        </a:stretch>
      </xdr:blipFill>
      <xdr:spPr>
        <a:xfrm>
          <a:off x="0" y="0"/>
          <a:ext cx="5562600" cy="883920"/>
        </a:xfrm>
        <a:prstGeom prst="rect">
          <a:avLst/>
        </a:prstGeom>
      </xdr:spPr>
    </xdr:pic>
  </etc:cellImage>
  <etc:cellImage>
    <xdr:pic>
      <xdr:nvPicPr>
        <xdr:cNvPr id="212" name="ID_88C7A2A0E77A4DBA850A41144EDC02E4" descr="post_object_image_3107172072"/>
        <xdr:cNvPicPr/>
      </xdr:nvPicPr>
      <xdr:blipFill>
        <a:blip r:embed="rId183"/>
        <a:stretch>
          <a:fillRect/>
        </a:stretch>
      </xdr:blipFill>
      <xdr:spPr>
        <a:xfrm>
          <a:off x="0" y="0"/>
          <a:ext cx="5494020" cy="3268980"/>
        </a:xfrm>
        <a:prstGeom prst="rect">
          <a:avLst/>
        </a:prstGeom>
      </xdr:spPr>
    </xdr:pic>
  </etc:cellImage>
  <etc:cellImage>
    <xdr:pic>
      <xdr:nvPicPr>
        <xdr:cNvPr id="213" name="ID_390A633C28D540319B4D150448516F0F" descr="post_object_image_259204177"/>
        <xdr:cNvPicPr/>
      </xdr:nvPicPr>
      <xdr:blipFill>
        <a:blip r:embed="rId184"/>
        <a:stretch>
          <a:fillRect/>
        </a:stretch>
      </xdr:blipFill>
      <xdr:spPr>
        <a:xfrm>
          <a:off x="0" y="0"/>
          <a:ext cx="5593080" cy="1767840"/>
        </a:xfrm>
        <a:prstGeom prst="rect">
          <a:avLst/>
        </a:prstGeom>
      </xdr:spPr>
    </xdr:pic>
  </etc:cellImage>
  <etc:cellImage>
    <xdr:pic>
      <xdr:nvPicPr>
        <xdr:cNvPr id="102" name="ID_BC2C6B199C1D434EA6ED7F38C1921F4F" descr="post_object_image_1693884900"/>
        <xdr:cNvPicPr/>
      </xdr:nvPicPr>
      <xdr:blipFill>
        <a:blip r:embed="rId185"/>
        <a:stretch>
          <a:fillRect/>
        </a:stretch>
      </xdr:blipFill>
      <xdr:spPr>
        <a:xfrm>
          <a:off x="0" y="0"/>
          <a:ext cx="5280660" cy="4892040"/>
        </a:xfrm>
        <a:prstGeom prst="rect">
          <a:avLst/>
        </a:prstGeom>
      </xdr:spPr>
    </xdr:pic>
  </etc:cellImage>
  <etc:cellImage>
    <xdr:pic>
      <xdr:nvPicPr>
        <xdr:cNvPr id="124" name="ID_FCD0766F05FC4E388B61A1E12B922D7F" descr="post_object_image_1387130145"/>
        <xdr:cNvPicPr/>
      </xdr:nvPicPr>
      <xdr:blipFill>
        <a:blip r:embed="rId186"/>
        <a:stretch>
          <a:fillRect/>
        </a:stretch>
      </xdr:blipFill>
      <xdr:spPr>
        <a:xfrm>
          <a:off x="0" y="0"/>
          <a:ext cx="5623560" cy="3733800"/>
        </a:xfrm>
        <a:prstGeom prst="rect">
          <a:avLst/>
        </a:prstGeom>
      </xdr:spPr>
    </xdr:pic>
  </etc:cellImage>
  <etc:cellImage>
    <xdr:pic>
      <xdr:nvPicPr>
        <xdr:cNvPr id="130" name="ID_B688936E3C9240539370ED8381FB84F8" descr="post_object_image_756894651"/>
        <xdr:cNvPicPr/>
      </xdr:nvPicPr>
      <xdr:blipFill>
        <a:blip r:embed="rId187"/>
        <a:stretch>
          <a:fillRect/>
        </a:stretch>
      </xdr:blipFill>
      <xdr:spPr>
        <a:xfrm>
          <a:off x="0" y="0"/>
          <a:ext cx="5356860" cy="3566160"/>
        </a:xfrm>
        <a:prstGeom prst="rect">
          <a:avLst/>
        </a:prstGeom>
      </xdr:spPr>
    </xdr:pic>
  </etc:cellImage>
  <etc:cellImage>
    <xdr:pic>
      <xdr:nvPicPr>
        <xdr:cNvPr id="141" name="ID_F7CA62207EA4417C8610D2BE9BE35642" descr="post_object_image_633731827"/>
        <xdr:cNvPicPr/>
      </xdr:nvPicPr>
      <xdr:blipFill>
        <a:blip r:embed="rId187"/>
        <a:stretch>
          <a:fillRect/>
        </a:stretch>
      </xdr:blipFill>
      <xdr:spPr>
        <a:xfrm>
          <a:off x="0" y="0"/>
          <a:ext cx="5356860" cy="3566160"/>
        </a:xfrm>
        <a:prstGeom prst="rect">
          <a:avLst/>
        </a:prstGeom>
      </xdr:spPr>
    </xdr:pic>
  </etc:cellImage>
  <etc:cellImage>
    <xdr:pic>
      <xdr:nvPicPr>
        <xdr:cNvPr id="145" name="ID_E8E894A34EEC4F238324B4A1135AEE35" descr="post_object_image_2155798337"/>
        <xdr:cNvPicPr/>
      </xdr:nvPicPr>
      <xdr:blipFill>
        <a:blip r:embed="rId188"/>
        <a:stretch>
          <a:fillRect/>
        </a:stretch>
      </xdr:blipFill>
      <xdr:spPr>
        <a:xfrm>
          <a:off x="0" y="0"/>
          <a:ext cx="5707380" cy="1082040"/>
        </a:xfrm>
        <a:prstGeom prst="rect">
          <a:avLst/>
        </a:prstGeom>
      </xdr:spPr>
    </xdr:pic>
  </etc:cellImage>
  <etc:cellImage>
    <xdr:pic>
      <xdr:nvPicPr>
        <xdr:cNvPr id="154" name="ID_317396A98CDE46C7BAC10A4D97099950" descr="post_object_image_1148138956"/>
        <xdr:cNvPicPr/>
      </xdr:nvPicPr>
      <xdr:blipFill>
        <a:blip r:embed="rId189"/>
        <a:stretch>
          <a:fillRect/>
        </a:stretch>
      </xdr:blipFill>
      <xdr:spPr>
        <a:xfrm>
          <a:off x="0" y="0"/>
          <a:ext cx="5394960" cy="4274820"/>
        </a:xfrm>
        <a:prstGeom prst="rect">
          <a:avLst/>
        </a:prstGeom>
      </xdr:spPr>
    </xdr:pic>
  </etc:cellImage>
  <etc:cellImage>
    <xdr:pic>
      <xdr:nvPicPr>
        <xdr:cNvPr id="155" name="ID_6C53CFD99BC1436D93530E9730B0FBC7" descr="post_object_image_3466453277"/>
        <xdr:cNvPicPr/>
      </xdr:nvPicPr>
      <xdr:blipFill>
        <a:blip r:embed="rId190"/>
        <a:stretch>
          <a:fillRect/>
        </a:stretch>
      </xdr:blipFill>
      <xdr:spPr>
        <a:xfrm>
          <a:off x="0" y="0"/>
          <a:ext cx="5684520" cy="906780"/>
        </a:xfrm>
        <a:prstGeom prst="rect">
          <a:avLst/>
        </a:prstGeom>
      </xdr:spPr>
    </xdr:pic>
  </etc:cellImage>
  <etc:cellImage>
    <xdr:pic>
      <xdr:nvPicPr>
        <xdr:cNvPr id="197" name="ID_8F9DFBEA2187457181A0FBA47DFCCA1C" descr="post_object_image_1006889839"/>
        <xdr:cNvPicPr/>
      </xdr:nvPicPr>
      <xdr:blipFill>
        <a:blip r:embed="rId191"/>
        <a:stretch>
          <a:fillRect/>
        </a:stretch>
      </xdr:blipFill>
      <xdr:spPr>
        <a:xfrm>
          <a:off x="0" y="0"/>
          <a:ext cx="5455920" cy="4678680"/>
        </a:xfrm>
        <a:prstGeom prst="rect">
          <a:avLst/>
        </a:prstGeom>
      </xdr:spPr>
    </xdr:pic>
  </etc:cellImage>
  <etc:cellImage>
    <xdr:pic>
      <xdr:nvPicPr>
        <xdr:cNvPr id="214" name="ID_70C9E1BD416B400DA61EBE763147A892" descr="post_object_image_2445052740"/>
        <xdr:cNvPicPr/>
      </xdr:nvPicPr>
      <xdr:blipFill>
        <a:blip r:embed="rId192"/>
        <a:stretch>
          <a:fillRect/>
        </a:stretch>
      </xdr:blipFill>
      <xdr:spPr>
        <a:xfrm>
          <a:off x="0" y="0"/>
          <a:ext cx="5737860" cy="2362200"/>
        </a:xfrm>
        <a:prstGeom prst="rect">
          <a:avLst/>
        </a:prstGeom>
      </xdr:spPr>
    </xdr:pic>
  </etc:cellImage>
  <etc:cellImage>
    <xdr:pic>
      <xdr:nvPicPr>
        <xdr:cNvPr id="215" name="ID_FB729E98B3024ED09AD3635053A4823C" descr="post_object_image_610379872"/>
        <xdr:cNvPicPr/>
      </xdr:nvPicPr>
      <xdr:blipFill>
        <a:blip r:embed="rId193"/>
        <a:stretch>
          <a:fillRect/>
        </a:stretch>
      </xdr:blipFill>
      <xdr:spPr>
        <a:xfrm>
          <a:off x="0" y="0"/>
          <a:ext cx="5326380" cy="4495800"/>
        </a:xfrm>
        <a:prstGeom prst="rect">
          <a:avLst/>
        </a:prstGeom>
      </xdr:spPr>
    </xdr:pic>
  </etc:cellImage>
  <etc:cellImage>
    <xdr:pic>
      <xdr:nvPicPr>
        <xdr:cNvPr id="216" name="ID_A1A89183E98E4185B77FB5FEBC84440D" descr="post_object_image_115706263"/>
        <xdr:cNvPicPr/>
      </xdr:nvPicPr>
      <xdr:blipFill>
        <a:blip r:embed="rId194"/>
        <a:stretch>
          <a:fillRect/>
        </a:stretch>
      </xdr:blipFill>
      <xdr:spPr>
        <a:xfrm>
          <a:off x="0" y="0"/>
          <a:ext cx="5646420" cy="1013460"/>
        </a:xfrm>
        <a:prstGeom prst="rect">
          <a:avLst/>
        </a:prstGeom>
      </xdr:spPr>
    </xdr:pic>
  </etc:cellImage>
  <etc:cellImage>
    <xdr:pic>
      <xdr:nvPicPr>
        <xdr:cNvPr id="217" name="ID_4A208FBF5B7B440FB905FC10FEBC9CF5" descr="post_object_image_3814803470"/>
        <xdr:cNvPicPr/>
      </xdr:nvPicPr>
      <xdr:blipFill>
        <a:blip r:embed="rId195"/>
        <a:stretch>
          <a:fillRect/>
        </a:stretch>
      </xdr:blipFill>
      <xdr:spPr>
        <a:xfrm>
          <a:off x="0" y="0"/>
          <a:ext cx="5394960" cy="3596640"/>
        </a:xfrm>
        <a:prstGeom prst="rect">
          <a:avLst/>
        </a:prstGeom>
      </xdr:spPr>
    </xdr:pic>
  </etc:cellImage>
  <etc:cellImage>
    <xdr:pic>
      <xdr:nvPicPr>
        <xdr:cNvPr id="218" name="ID_F20662D5C98D446EB2D7A0493ABC7C1F" descr="post_object_image_2300750641"/>
        <xdr:cNvPicPr/>
      </xdr:nvPicPr>
      <xdr:blipFill>
        <a:blip r:embed="rId196"/>
        <a:stretch>
          <a:fillRect/>
        </a:stretch>
      </xdr:blipFill>
      <xdr:spPr>
        <a:xfrm>
          <a:off x="0" y="0"/>
          <a:ext cx="5615940" cy="693420"/>
        </a:xfrm>
        <a:prstGeom prst="rect">
          <a:avLst/>
        </a:prstGeom>
      </xdr:spPr>
    </xdr:pic>
  </etc:cellImage>
  <etc:cellImage>
    <xdr:pic>
      <xdr:nvPicPr>
        <xdr:cNvPr id="219" name="ID_4BE36FDB17924C99B812B5E215360E33" descr="post_object_image_3993335658"/>
        <xdr:cNvPicPr/>
      </xdr:nvPicPr>
      <xdr:blipFill>
        <a:blip r:embed="rId197"/>
        <a:stretch>
          <a:fillRect/>
        </a:stretch>
      </xdr:blipFill>
      <xdr:spPr>
        <a:xfrm>
          <a:off x="0" y="0"/>
          <a:ext cx="5722620" cy="731520"/>
        </a:xfrm>
        <a:prstGeom prst="rect">
          <a:avLst/>
        </a:prstGeom>
      </xdr:spPr>
    </xdr:pic>
  </etc:cellImage>
  <etc:cellImage>
    <xdr:pic>
      <xdr:nvPicPr>
        <xdr:cNvPr id="220" name="ID_4B802260AD8043568F952701BCED3423" descr="post_object_image_3256719854"/>
        <xdr:cNvPicPr/>
      </xdr:nvPicPr>
      <xdr:blipFill>
        <a:blip r:embed="rId198"/>
        <a:stretch>
          <a:fillRect/>
        </a:stretch>
      </xdr:blipFill>
      <xdr:spPr>
        <a:xfrm>
          <a:off x="0" y="0"/>
          <a:ext cx="5295900" cy="1950720"/>
        </a:xfrm>
        <a:prstGeom prst="rect">
          <a:avLst/>
        </a:prstGeom>
      </xdr:spPr>
    </xdr:pic>
  </etc:cellImage>
  <etc:cellImage>
    <xdr:pic>
      <xdr:nvPicPr>
        <xdr:cNvPr id="221" name="ID_5526C1425F5D41A2BABD778632D456AA" descr="post_object_image_2151306112"/>
        <xdr:cNvPicPr/>
      </xdr:nvPicPr>
      <xdr:blipFill>
        <a:blip r:embed="rId199"/>
        <a:stretch>
          <a:fillRect/>
        </a:stretch>
      </xdr:blipFill>
      <xdr:spPr>
        <a:xfrm>
          <a:off x="0" y="0"/>
          <a:ext cx="5311140" cy="5303520"/>
        </a:xfrm>
        <a:prstGeom prst="rect">
          <a:avLst/>
        </a:prstGeom>
      </xdr:spPr>
    </xdr:pic>
  </etc:cellImage>
  <etc:cellImage>
    <xdr:pic>
      <xdr:nvPicPr>
        <xdr:cNvPr id="222" name="ID_9A1149CFC92F4F38B91DAEFA5417D613" descr="post_object_image_1580878296"/>
        <xdr:cNvPicPr/>
      </xdr:nvPicPr>
      <xdr:blipFill>
        <a:blip r:embed="rId200"/>
        <a:stretch>
          <a:fillRect/>
        </a:stretch>
      </xdr:blipFill>
      <xdr:spPr>
        <a:xfrm>
          <a:off x="0" y="0"/>
          <a:ext cx="5623560" cy="3169920"/>
        </a:xfrm>
        <a:prstGeom prst="rect">
          <a:avLst/>
        </a:prstGeom>
      </xdr:spPr>
    </xdr:pic>
  </etc:cellImage>
  <etc:cellImage>
    <xdr:pic>
      <xdr:nvPicPr>
        <xdr:cNvPr id="86" name="ID_AC271588FACA47EE93C0B0A7957C40D8" descr="post_object_image_2800511521"/>
        <xdr:cNvPicPr/>
      </xdr:nvPicPr>
      <xdr:blipFill>
        <a:blip r:embed="rId201"/>
        <a:stretch>
          <a:fillRect/>
        </a:stretch>
      </xdr:blipFill>
      <xdr:spPr>
        <a:xfrm>
          <a:off x="0" y="0"/>
          <a:ext cx="6927850" cy="3841750"/>
        </a:xfrm>
        <a:prstGeom prst="rect">
          <a:avLst/>
        </a:prstGeom>
      </xdr:spPr>
    </xdr:pic>
  </etc:cellImage>
  <etc:cellImage>
    <xdr:pic>
      <xdr:nvPicPr>
        <xdr:cNvPr id="121" name="ID_9FC350643D424A3EB55C6B074CF746F7" descr="post_object_image_1482714003"/>
        <xdr:cNvPicPr/>
      </xdr:nvPicPr>
      <xdr:blipFill>
        <a:blip r:embed="rId202"/>
        <a:stretch>
          <a:fillRect/>
        </a:stretch>
      </xdr:blipFill>
      <xdr:spPr>
        <a:xfrm>
          <a:off x="0" y="0"/>
          <a:ext cx="5600700" cy="1257300"/>
        </a:xfrm>
        <a:prstGeom prst="rect">
          <a:avLst/>
        </a:prstGeom>
      </xdr:spPr>
    </xdr:pic>
  </etc:cellImage>
  <etc:cellImage>
    <xdr:pic>
      <xdr:nvPicPr>
        <xdr:cNvPr id="223" name="ID_C26883072C08476784FD98F93874DC53" descr="post_object_image_4184454405"/>
        <xdr:cNvPicPr/>
      </xdr:nvPicPr>
      <xdr:blipFill>
        <a:blip r:embed="rId203"/>
        <a:stretch>
          <a:fillRect/>
        </a:stretch>
      </xdr:blipFill>
      <xdr:spPr>
        <a:xfrm>
          <a:off x="0" y="0"/>
          <a:ext cx="6934200" cy="3886200"/>
        </a:xfrm>
        <a:prstGeom prst="rect">
          <a:avLst/>
        </a:prstGeom>
      </xdr:spPr>
    </xdr:pic>
  </etc:cellImage>
  <etc:cellImage>
    <xdr:pic>
      <xdr:nvPicPr>
        <xdr:cNvPr id="224" name="ID_2E92DBEEB97841768ADC93AA84E66588" descr="post_object_image_3324929357"/>
        <xdr:cNvPicPr/>
      </xdr:nvPicPr>
      <xdr:blipFill>
        <a:blip r:embed="rId204"/>
        <a:stretch>
          <a:fillRect/>
        </a:stretch>
      </xdr:blipFill>
      <xdr:spPr>
        <a:xfrm>
          <a:off x="0" y="0"/>
          <a:ext cx="5619750" cy="1250950"/>
        </a:xfrm>
        <a:prstGeom prst="rect">
          <a:avLst/>
        </a:prstGeom>
      </xdr:spPr>
    </xdr:pic>
  </etc:cellImage>
  <etc:cellImage>
    <xdr:pic>
      <xdr:nvPicPr>
        <xdr:cNvPr id="225" name="ID_366D8277A24B4E71BF12907C26BFDA78" descr="post_object_image_986686710"/>
        <xdr:cNvPicPr/>
      </xdr:nvPicPr>
      <xdr:blipFill>
        <a:blip r:embed="rId205"/>
        <a:stretch>
          <a:fillRect/>
        </a:stretch>
      </xdr:blipFill>
      <xdr:spPr>
        <a:xfrm>
          <a:off x="0" y="0"/>
          <a:ext cx="6819900" cy="3829050"/>
        </a:xfrm>
        <a:prstGeom prst="rect">
          <a:avLst/>
        </a:prstGeom>
      </xdr:spPr>
    </xdr:pic>
  </etc:cellImage>
  <etc:cellImage>
    <xdr:pic>
      <xdr:nvPicPr>
        <xdr:cNvPr id="226" name="ID_3F9B8C292AD64F23B615AF79EF4D26C6" descr="post_object_image_1476279140"/>
        <xdr:cNvPicPr/>
      </xdr:nvPicPr>
      <xdr:blipFill>
        <a:blip r:embed="rId206"/>
        <a:stretch>
          <a:fillRect/>
        </a:stretch>
      </xdr:blipFill>
      <xdr:spPr>
        <a:xfrm>
          <a:off x="0" y="0"/>
          <a:ext cx="5613400" cy="1485900"/>
        </a:xfrm>
        <a:prstGeom prst="rect">
          <a:avLst/>
        </a:prstGeom>
      </xdr:spPr>
    </xdr:pic>
  </etc:cellImage>
  <etc:cellImage>
    <xdr:pic>
      <xdr:nvPicPr>
        <xdr:cNvPr id="227" name="ID_D04B71113C0F44D3935CC6D25833A91A" descr="post_object_image_3789745683"/>
        <xdr:cNvPicPr/>
      </xdr:nvPicPr>
      <xdr:blipFill>
        <a:blip r:embed="rId207"/>
        <a:stretch>
          <a:fillRect/>
        </a:stretch>
      </xdr:blipFill>
      <xdr:spPr>
        <a:xfrm>
          <a:off x="0" y="0"/>
          <a:ext cx="5346700" cy="4629150"/>
        </a:xfrm>
        <a:prstGeom prst="rect">
          <a:avLst/>
        </a:prstGeom>
      </xdr:spPr>
    </xdr:pic>
  </etc:cellImage>
  <etc:cellImage>
    <xdr:pic>
      <xdr:nvPicPr>
        <xdr:cNvPr id="228" name="ID_2FB21EE9706344F7BDE6C19C1C59F284" descr="post_object_image_130443038"/>
        <xdr:cNvPicPr/>
      </xdr:nvPicPr>
      <xdr:blipFill>
        <a:blip r:embed="rId208"/>
        <a:stretch>
          <a:fillRect/>
        </a:stretch>
      </xdr:blipFill>
      <xdr:spPr>
        <a:xfrm>
          <a:off x="0" y="0"/>
          <a:ext cx="5638800" cy="590550"/>
        </a:xfrm>
        <a:prstGeom prst="rect">
          <a:avLst/>
        </a:prstGeom>
      </xdr:spPr>
    </xdr:pic>
  </etc:cellImage>
  <etc:cellImage>
    <xdr:pic>
      <xdr:nvPicPr>
        <xdr:cNvPr id="229" name="ID_6FE4B9A15DA349B6B47E4019C0E2F906" descr="post_object_image_953877398"/>
        <xdr:cNvPicPr/>
      </xdr:nvPicPr>
      <xdr:blipFill>
        <a:blip r:embed="rId209"/>
        <a:stretch>
          <a:fillRect/>
        </a:stretch>
      </xdr:blipFill>
      <xdr:spPr>
        <a:xfrm>
          <a:off x="0" y="0"/>
          <a:ext cx="6908800" cy="3829050"/>
        </a:xfrm>
        <a:prstGeom prst="rect">
          <a:avLst/>
        </a:prstGeom>
      </xdr:spPr>
    </xdr:pic>
  </etc:cellImage>
  <etc:cellImage>
    <xdr:pic>
      <xdr:nvPicPr>
        <xdr:cNvPr id="231" name="ID_A41E452F60654B61B0DFCCF1CCE6B0C6" descr="post_object_image_2053468649"/>
        <xdr:cNvPicPr/>
      </xdr:nvPicPr>
      <xdr:blipFill>
        <a:blip r:embed="rId210"/>
        <a:stretch>
          <a:fillRect/>
        </a:stretch>
      </xdr:blipFill>
      <xdr:spPr>
        <a:xfrm>
          <a:off x="0" y="0"/>
          <a:ext cx="5600700" cy="2381250"/>
        </a:xfrm>
        <a:prstGeom prst="rect">
          <a:avLst/>
        </a:prstGeom>
      </xdr:spPr>
    </xdr:pic>
  </etc:cellImage>
  <etc:cellImage>
    <xdr:pic>
      <xdr:nvPicPr>
        <xdr:cNvPr id="232" name="ID_7FE2630A04D549679493EE8BBFF11BF8" descr="post_object_image_1779888782"/>
        <xdr:cNvPicPr/>
      </xdr:nvPicPr>
      <xdr:blipFill>
        <a:blip r:embed="rId211"/>
        <a:stretch>
          <a:fillRect/>
        </a:stretch>
      </xdr:blipFill>
      <xdr:spPr>
        <a:xfrm>
          <a:off x="0" y="0"/>
          <a:ext cx="6896100" cy="3651250"/>
        </a:xfrm>
        <a:prstGeom prst="rect">
          <a:avLst/>
        </a:prstGeom>
      </xdr:spPr>
    </xdr:pic>
  </etc:cellImage>
  <etc:cellImage>
    <xdr:pic>
      <xdr:nvPicPr>
        <xdr:cNvPr id="233" name="ID_49F762452D98499DB398631841CAA9D4" descr="post_object_image_1357487329"/>
        <xdr:cNvPicPr/>
      </xdr:nvPicPr>
      <xdr:blipFill>
        <a:blip r:embed="rId212"/>
        <a:stretch>
          <a:fillRect/>
        </a:stretch>
      </xdr:blipFill>
      <xdr:spPr>
        <a:xfrm>
          <a:off x="0" y="0"/>
          <a:ext cx="5638800" cy="952500"/>
        </a:xfrm>
        <a:prstGeom prst="rect">
          <a:avLst/>
        </a:prstGeom>
      </xdr:spPr>
    </xdr:pic>
  </etc:cellImage>
  <etc:cellImage>
    <xdr:pic>
      <xdr:nvPicPr>
        <xdr:cNvPr id="234" name="ID_391C4E543B6E44EEB6CE7BA9B1013B5F" descr="post_object_image_1819004834"/>
        <xdr:cNvPicPr/>
      </xdr:nvPicPr>
      <xdr:blipFill>
        <a:blip r:embed="rId213"/>
        <a:stretch>
          <a:fillRect/>
        </a:stretch>
      </xdr:blipFill>
      <xdr:spPr>
        <a:xfrm>
          <a:off x="0" y="0"/>
          <a:ext cx="5314950" cy="3917950"/>
        </a:xfrm>
        <a:prstGeom prst="rect">
          <a:avLst/>
        </a:prstGeom>
      </xdr:spPr>
    </xdr:pic>
  </etc:cellImage>
  <etc:cellImage>
    <xdr:pic>
      <xdr:nvPicPr>
        <xdr:cNvPr id="235" name="ID_F1F98642B47A41A3B64791CC63C3B6B3" descr="post_object_image_3803916697"/>
        <xdr:cNvPicPr/>
      </xdr:nvPicPr>
      <xdr:blipFill>
        <a:blip r:embed="rId214"/>
        <a:stretch>
          <a:fillRect/>
        </a:stretch>
      </xdr:blipFill>
      <xdr:spPr>
        <a:xfrm>
          <a:off x="0" y="0"/>
          <a:ext cx="4419600" cy="495300"/>
        </a:xfrm>
        <a:prstGeom prst="rect">
          <a:avLst/>
        </a:prstGeom>
      </xdr:spPr>
    </xdr:pic>
  </etc:cellImage>
  <etc:cellImage>
    <xdr:pic>
      <xdr:nvPicPr>
        <xdr:cNvPr id="236" name="ID_EEEC4C1C57B2495196A7BE585AABE464" descr="post_object_image_2823427515"/>
        <xdr:cNvPicPr/>
      </xdr:nvPicPr>
      <xdr:blipFill>
        <a:blip r:embed="rId215"/>
        <a:stretch>
          <a:fillRect/>
        </a:stretch>
      </xdr:blipFill>
      <xdr:spPr>
        <a:xfrm>
          <a:off x="0" y="0"/>
          <a:ext cx="6896100" cy="4019550"/>
        </a:xfrm>
        <a:prstGeom prst="rect">
          <a:avLst/>
        </a:prstGeom>
      </xdr:spPr>
    </xdr:pic>
  </etc:cellImage>
  <etc:cellImage>
    <xdr:pic>
      <xdr:nvPicPr>
        <xdr:cNvPr id="237" name="ID_B77C25FA322642419CF3526AB5579DCC" descr="post_object_image_3971386080"/>
        <xdr:cNvPicPr/>
      </xdr:nvPicPr>
      <xdr:blipFill>
        <a:blip r:embed="rId216"/>
        <a:stretch>
          <a:fillRect/>
        </a:stretch>
      </xdr:blipFill>
      <xdr:spPr>
        <a:xfrm>
          <a:off x="0" y="0"/>
          <a:ext cx="5619750" cy="971550"/>
        </a:xfrm>
        <a:prstGeom prst="rect">
          <a:avLst/>
        </a:prstGeom>
      </xdr:spPr>
    </xdr:pic>
  </etc:cellImage>
  <etc:cellImage>
    <xdr:pic>
      <xdr:nvPicPr>
        <xdr:cNvPr id="238" name="ID_D7CD4D3A07154DBA9629EAF8DB95933A" descr="post_object_image_3728941159"/>
        <xdr:cNvPicPr/>
      </xdr:nvPicPr>
      <xdr:blipFill>
        <a:blip r:embed="rId217"/>
        <a:stretch>
          <a:fillRect/>
        </a:stretch>
      </xdr:blipFill>
      <xdr:spPr>
        <a:xfrm>
          <a:off x="0" y="0"/>
          <a:ext cx="5289550" cy="2000250"/>
        </a:xfrm>
        <a:prstGeom prst="rect">
          <a:avLst/>
        </a:prstGeom>
      </xdr:spPr>
    </xdr:pic>
  </etc:cellImage>
  <etc:cellImage>
    <xdr:pic>
      <xdr:nvPicPr>
        <xdr:cNvPr id="239" name="ID_0A9F195DD2E4401F806EF2E1D742F2D3" descr="post_object_image_3866347737"/>
        <xdr:cNvPicPr/>
      </xdr:nvPicPr>
      <xdr:blipFill>
        <a:blip r:embed="rId218"/>
        <a:stretch>
          <a:fillRect/>
        </a:stretch>
      </xdr:blipFill>
      <xdr:spPr>
        <a:xfrm>
          <a:off x="0" y="0"/>
          <a:ext cx="5734050" cy="647700"/>
        </a:xfrm>
        <a:prstGeom prst="rect">
          <a:avLst/>
        </a:prstGeom>
      </xdr:spPr>
    </xdr:pic>
  </etc:cellImage>
  <etc:cellImage>
    <xdr:pic>
      <xdr:nvPicPr>
        <xdr:cNvPr id="240" name="ID_26B471C3D21E4980B60D23B9A8BAC4F5" descr="post_object_image_3445379414"/>
        <xdr:cNvPicPr/>
      </xdr:nvPicPr>
      <xdr:blipFill>
        <a:blip r:embed="rId219"/>
        <a:stretch>
          <a:fillRect/>
        </a:stretch>
      </xdr:blipFill>
      <xdr:spPr>
        <a:xfrm>
          <a:off x="0" y="0"/>
          <a:ext cx="5289550" cy="2108200"/>
        </a:xfrm>
        <a:prstGeom prst="rect">
          <a:avLst/>
        </a:prstGeom>
      </xdr:spPr>
    </xdr:pic>
  </etc:cellImage>
  <etc:cellImage>
    <xdr:pic>
      <xdr:nvPicPr>
        <xdr:cNvPr id="241" name="ID_E5DF0BDD09F34FB39E5E268B5C4BB69E" descr="post_object_image_3840659865"/>
        <xdr:cNvPicPr/>
      </xdr:nvPicPr>
      <xdr:blipFill>
        <a:blip r:embed="rId220"/>
        <a:stretch>
          <a:fillRect/>
        </a:stretch>
      </xdr:blipFill>
      <xdr:spPr>
        <a:xfrm>
          <a:off x="0" y="0"/>
          <a:ext cx="5657850" cy="647700"/>
        </a:xfrm>
        <a:prstGeom prst="rect">
          <a:avLst/>
        </a:prstGeom>
      </xdr:spPr>
    </xdr:pic>
  </etc:cellImage>
  <etc:cellImage>
    <xdr:pic>
      <xdr:nvPicPr>
        <xdr:cNvPr id="242" name="ID_91DD913871354CE5876FDABEE6A2E0AE" descr="post_object_image_2622974496"/>
        <xdr:cNvPicPr/>
      </xdr:nvPicPr>
      <xdr:blipFill>
        <a:blip r:embed="rId221"/>
        <a:stretch>
          <a:fillRect/>
        </a:stretch>
      </xdr:blipFill>
      <xdr:spPr>
        <a:xfrm>
          <a:off x="0" y="0"/>
          <a:ext cx="5295900" cy="3543300"/>
        </a:xfrm>
        <a:prstGeom prst="rect">
          <a:avLst/>
        </a:prstGeom>
      </xdr:spPr>
    </xdr:pic>
  </etc:cellImage>
  <etc:cellImage>
    <xdr:pic>
      <xdr:nvPicPr>
        <xdr:cNvPr id="243" name="ID_57AB278903044E358A54A91D20E9860D" descr="post_object_image_1087305277"/>
        <xdr:cNvPicPr/>
      </xdr:nvPicPr>
      <xdr:blipFill>
        <a:blip r:embed="rId222"/>
        <a:stretch>
          <a:fillRect/>
        </a:stretch>
      </xdr:blipFill>
      <xdr:spPr>
        <a:xfrm>
          <a:off x="0" y="0"/>
          <a:ext cx="5537200" cy="622300"/>
        </a:xfrm>
        <a:prstGeom prst="rect">
          <a:avLst/>
        </a:prstGeom>
      </xdr:spPr>
    </xdr:pic>
  </etc:cellImage>
  <etc:cellImage>
    <xdr:pic>
      <xdr:nvPicPr>
        <xdr:cNvPr id="244" name="ID_0287612BD86B403CAFD1570AB0530245" descr="post_object_image_1315328305"/>
        <xdr:cNvPicPr/>
      </xdr:nvPicPr>
      <xdr:blipFill>
        <a:blip r:embed="rId223"/>
        <a:stretch>
          <a:fillRect/>
        </a:stretch>
      </xdr:blipFill>
      <xdr:spPr>
        <a:xfrm>
          <a:off x="0" y="0"/>
          <a:ext cx="5391150" cy="4191000"/>
        </a:xfrm>
        <a:prstGeom prst="rect">
          <a:avLst/>
        </a:prstGeom>
      </xdr:spPr>
    </xdr:pic>
  </etc:cellImage>
  <etc:cellImage>
    <xdr:pic>
      <xdr:nvPicPr>
        <xdr:cNvPr id="245" name="ID_6E0B64D8BD4A48C7950FAF1812A92187" descr="post_object_image_2325972969"/>
        <xdr:cNvPicPr/>
      </xdr:nvPicPr>
      <xdr:blipFill>
        <a:blip r:embed="rId224"/>
        <a:stretch>
          <a:fillRect/>
        </a:stretch>
      </xdr:blipFill>
      <xdr:spPr>
        <a:xfrm>
          <a:off x="0" y="0"/>
          <a:ext cx="5505450" cy="1504950"/>
        </a:xfrm>
        <a:prstGeom prst="rect">
          <a:avLst/>
        </a:prstGeom>
      </xdr:spPr>
    </xdr:pic>
  </etc:cellImage>
  <etc:cellImage>
    <xdr:pic>
      <xdr:nvPicPr>
        <xdr:cNvPr id="246" name="ID_8CDACE2BDAED45FBAF6CEBB1B5C60426" descr="post_object_image_2153052416"/>
        <xdr:cNvPicPr/>
      </xdr:nvPicPr>
      <xdr:blipFill>
        <a:blip r:embed="rId225"/>
        <a:stretch>
          <a:fillRect/>
        </a:stretch>
      </xdr:blipFill>
      <xdr:spPr>
        <a:xfrm>
          <a:off x="0" y="0"/>
          <a:ext cx="6858000" cy="3638550"/>
        </a:xfrm>
        <a:prstGeom prst="rect">
          <a:avLst/>
        </a:prstGeom>
      </xdr:spPr>
    </xdr:pic>
  </etc:cellImage>
  <etc:cellImage>
    <xdr:pic>
      <xdr:nvPicPr>
        <xdr:cNvPr id="248" name="ID_90A365974CF14B8B82315EE09E0DE3A2" descr="post_object_image_3696233386"/>
        <xdr:cNvPicPr/>
      </xdr:nvPicPr>
      <xdr:blipFill>
        <a:blip r:embed="rId226"/>
        <a:stretch>
          <a:fillRect/>
        </a:stretch>
      </xdr:blipFill>
      <xdr:spPr>
        <a:xfrm>
          <a:off x="0" y="0"/>
          <a:ext cx="5657850" cy="679450"/>
        </a:xfrm>
        <a:prstGeom prst="rect">
          <a:avLst/>
        </a:prstGeom>
      </xdr:spPr>
    </xdr:pic>
  </etc:cellImage>
  <etc:cellImage>
    <xdr:pic>
      <xdr:nvPicPr>
        <xdr:cNvPr id="249" name="ID_F7606F01B0194364AE9086F783332C5E" descr="post_object_image_1692468342"/>
        <xdr:cNvPicPr/>
      </xdr:nvPicPr>
      <xdr:blipFill>
        <a:blip r:embed="rId227"/>
        <a:stretch>
          <a:fillRect/>
        </a:stretch>
      </xdr:blipFill>
      <xdr:spPr>
        <a:xfrm>
          <a:off x="0" y="0"/>
          <a:ext cx="6896100" cy="3905250"/>
        </a:xfrm>
        <a:prstGeom prst="rect">
          <a:avLst/>
        </a:prstGeom>
      </xdr:spPr>
    </xdr:pic>
  </etc:cellImage>
  <etc:cellImage>
    <xdr:pic>
      <xdr:nvPicPr>
        <xdr:cNvPr id="250" name="ID_532605B9EBBA42C197AA97F28A4BA037" descr="post_object_image_4269169040"/>
        <xdr:cNvPicPr/>
      </xdr:nvPicPr>
      <xdr:blipFill>
        <a:blip r:embed="rId228"/>
        <a:stretch>
          <a:fillRect/>
        </a:stretch>
      </xdr:blipFill>
      <xdr:spPr>
        <a:xfrm>
          <a:off x="0" y="0"/>
          <a:ext cx="5613400" cy="933450"/>
        </a:xfrm>
        <a:prstGeom prst="rect">
          <a:avLst/>
        </a:prstGeom>
      </xdr:spPr>
    </xdr:pic>
  </etc:cellImage>
  <etc:cellImage>
    <xdr:pic>
      <xdr:nvPicPr>
        <xdr:cNvPr id="251" name="ID_7267C9C60B5F4B26974C710A52FEB10A" descr="post_object_image_1187000705"/>
        <xdr:cNvPicPr/>
      </xdr:nvPicPr>
      <xdr:blipFill>
        <a:blip r:embed="rId229"/>
        <a:stretch>
          <a:fillRect/>
        </a:stretch>
      </xdr:blipFill>
      <xdr:spPr>
        <a:xfrm>
          <a:off x="0" y="0"/>
          <a:ext cx="5334000" cy="3448050"/>
        </a:xfrm>
        <a:prstGeom prst="rect">
          <a:avLst/>
        </a:prstGeom>
      </xdr:spPr>
    </xdr:pic>
  </etc:cellImage>
  <etc:cellImage>
    <xdr:pic>
      <xdr:nvPicPr>
        <xdr:cNvPr id="252" name="ID_7C5268FDEDAE41D5A027E69BF456A536" descr="post_object_image_1596095844"/>
        <xdr:cNvPicPr/>
      </xdr:nvPicPr>
      <xdr:blipFill>
        <a:blip r:embed="rId230"/>
        <a:stretch>
          <a:fillRect/>
        </a:stretch>
      </xdr:blipFill>
      <xdr:spPr>
        <a:xfrm>
          <a:off x="0" y="0"/>
          <a:ext cx="5562600" cy="1371600"/>
        </a:xfrm>
        <a:prstGeom prst="rect">
          <a:avLst/>
        </a:prstGeom>
      </xdr:spPr>
    </xdr:pic>
  </etc:cellImage>
  <etc:cellImage>
    <xdr:pic>
      <xdr:nvPicPr>
        <xdr:cNvPr id="98" name="ID_F88ED2C156A644A08E4196A2E6C4AC82" descr="post_object_image_986428188"/>
        <xdr:cNvPicPr/>
      </xdr:nvPicPr>
      <xdr:blipFill>
        <a:blip r:embed="rId231"/>
        <a:stretch>
          <a:fillRect/>
        </a:stretch>
      </xdr:blipFill>
      <xdr:spPr>
        <a:xfrm>
          <a:off x="0" y="0"/>
          <a:ext cx="4857750" cy="2628900"/>
        </a:xfrm>
        <a:prstGeom prst="rect">
          <a:avLst/>
        </a:prstGeom>
      </xdr:spPr>
    </xdr:pic>
  </etc:cellImage>
  <etc:cellImage>
    <xdr:pic>
      <xdr:nvPicPr>
        <xdr:cNvPr id="118" name="ID_533658C706B64E2291024A4DC9CF045D" descr="post_object_image_2079507109"/>
        <xdr:cNvPicPr/>
      </xdr:nvPicPr>
      <xdr:blipFill>
        <a:blip r:embed="rId232"/>
        <a:stretch>
          <a:fillRect/>
        </a:stretch>
      </xdr:blipFill>
      <xdr:spPr>
        <a:xfrm>
          <a:off x="0" y="0"/>
          <a:ext cx="5029200" cy="571500"/>
        </a:xfrm>
        <a:prstGeom prst="rect">
          <a:avLst/>
        </a:prstGeom>
      </xdr:spPr>
    </xdr:pic>
  </etc:cellImage>
  <etc:cellImage>
    <xdr:pic>
      <xdr:nvPicPr>
        <xdr:cNvPr id="120" name="ID_658A0A0FA6AB4BE8B0F6468A998812D9" descr="post_object_image_1322470039"/>
        <xdr:cNvPicPr/>
      </xdr:nvPicPr>
      <xdr:blipFill>
        <a:blip r:embed="rId233"/>
        <a:stretch>
          <a:fillRect/>
        </a:stretch>
      </xdr:blipFill>
      <xdr:spPr>
        <a:xfrm>
          <a:off x="0" y="0"/>
          <a:ext cx="9144000" cy="2917190"/>
        </a:xfrm>
        <a:prstGeom prst="rect">
          <a:avLst/>
        </a:prstGeom>
      </xdr:spPr>
    </xdr:pic>
  </etc:cellImage>
  <etc:cellImage>
    <xdr:pic>
      <xdr:nvPicPr>
        <xdr:cNvPr id="138" name="ID_CD3E0B948B8045EDA77D5FCF8BC55D82" descr="post_object_image_1106541208"/>
        <xdr:cNvPicPr/>
      </xdr:nvPicPr>
      <xdr:blipFill>
        <a:blip r:embed="rId234"/>
        <a:stretch>
          <a:fillRect/>
        </a:stretch>
      </xdr:blipFill>
      <xdr:spPr>
        <a:xfrm>
          <a:off x="0" y="0"/>
          <a:ext cx="5124450" cy="590550"/>
        </a:xfrm>
        <a:prstGeom prst="rect">
          <a:avLst/>
        </a:prstGeom>
      </xdr:spPr>
    </xdr:pic>
  </etc:cellImage>
  <etc:cellImage>
    <xdr:pic>
      <xdr:nvPicPr>
        <xdr:cNvPr id="140" name="ID_98C07E8E725845538BDA71C19ED3CA8F" descr="post_object_image_1668581224"/>
        <xdr:cNvPicPr/>
      </xdr:nvPicPr>
      <xdr:blipFill>
        <a:blip r:embed="rId235"/>
        <a:stretch>
          <a:fillRect/>
        </a:stretch>
      </xdr:blipFill>
      <xdr:spPr>
        <a:xfrm>
          <a:off x="0" y="0"/>
          <a:ext cx="4895850" cy="1771650"/>
        </a:xfrm>
        <a:prstGeom prst="rect">
          <a:avLst/>
        </a:prstGeom>
      </xdr:spPr>
    </xdr:pic>
  </etc:cellImage>
  <etc:cellImage>
    <xdr:pic>
      <xdr:nvPicPr>
        <xdr:cNvPr id="148" name="ID_2D03323BE1BB457BA9783C45A7CE61A2" descr="post_object_image_469355812"/>
        <xdr:cNvPicPr/>
      </xdr:nvPicPr>
      <xdr:blipFill>
        <a:blip r:embed="rId236"/>
        <a:stretch>
          <a:fillRect/>
        </a:stretch>
      </xdr:blipFill>
      <xdr:spPr>
        <a:xfrm>
          <a:off x="0" y="0"/>
          <a:ext cx="5124450" cy="742950"/>
        </a:xfrm>
        <a:prstGeom prst="rect">
          <a:avLst/>
        </a:prstGeom>
      </xdr:spPr>
    </xdr:pic>
  </etc:cellImage>
  <etc:cellImage>
    <xdr:pic>
      <xdr:nvPicPr>
        <xdr:cNvPr id="149" name="ID_3F2FAD8E79AB44059B6737373F0CDF40" descr="post_object_image_1181057781"/>
        <xdr:cNvPicPr/>
      </xdr:nvPicPr>
      <xdr:blipFill>
        <a:blip r:embed="rId237"/>
        <a:stretch>
          <a:fillRect/>
        </a:stretch>
      </xdr:blipFill>
      <xdr:spPr>
        <a:xfrm>
          <a:off x="0" y="0"/>
          <a:ext cx="9144000" cy="4407535"/>
        </a:xfrm>
        <a:prstGeom prst="rect">
          <a:avLst/>
        </a:prstGeom>
      </xdr:spPr>
    </xdr:pic>
  </etc:cellImage>
  <etc:cellImage>
    <xdr:pic>
      <xdr:nvPicPr>
        <xdr:cNvPr id="230" name="ID_A46BC88DEC6648ECB39EBDB6E5E537D8" descr="post_object_image_717287405"/>
        <xdr:cNvPicPr/>
      </xdr:nvPicPr>
      <xdr:blipFill>
        <a:blip r:embed="rId238"/>
        <a:stretch>
          <a:fillRect/>
        </a:stretch>
      </xdr:blipFill>
      <xdr:spPr>
        <a:xfrm>
          <a:off x="0" y="0"/>
          <a:ext cx="4991100" cy="838200"/>
        </a:xfrm>
        <a:prstGeom prst="rect">
          <a:avLst/>
        </a:prstGeom>
      </xdr:spPr>
    </xdr:pic>
  </etc:cellImage>
  <etc:cellImage>
    <xdr:pic>
      <xdr:nvPicPr>
        <xdr:cNvPr id="247" name="ID_6654ECBC61C94C3B81F9136F5A08A193" descr="post_object_image_161165754"/>
        <xdr:cNvPicPr/>
      </xdr:nvPicPr>
      <xdr:blipFill>
        <a:blip r:embed="rId239"/>
        <a:stretch>
          <a:fillRect/>
        </a:stretch>
      </xdr:blipFill>
      <xdr:spPr>
        <a:xfrm>
          <a:off x="0" y="0"/>
          <a:ext cx="4838700" cy="4095750"/>
        </a:xfrm>
        <a:prstGeom prst="rect">
          <a:avLst/>
        </a:prstGeom>
      </xdr:spPr>
    </xdr:pic>
  </etc:cellImage>
  <etc:cellImage>
    <xdr:pic>
      <xdr:nvPicPr>
        <xdr:cNvPr id="253" name="ID_BC6410131F744A6CB760114083310172" descr="post_object_image_3268580923"/>
        <xdr:cNvPicPr/>
      </xdr:nvPicPr>
      <xdr:blipFill>
        <a:blip r:embed="rId240"/>
        <a:stretch>
          <a:fillRect/>
        </a:stretch>
      </xdr:blipFill>
      <xdr:spPr>
        <a:xfrm>
          <a:off x="0" y="0"/>
          <a:ext cx="5029200" cy="838200"/>
        </a:xfrm>
        <a:prstGeom prst="rect">
          <a:avLst/>
        </a:prstGeom>
      </xdr:spPr>
    </xdr:pic>
  </etc:cellImage>
  <etc:cellImage>
    <xdr:pic>
      <xdr:nvPicPr>
        <xdr:cNvPr id="254" name="ID_43A5141F72054511BD8350B667691976" descr="post_object_image_2781254746"/>
        <xdr:cNvPicPr/>
      </xdr:nvPicPr>
      <xdr:blipFill>
        <a:blip r:embed="rId241"/>
        <a:stretch>
          <a:fillRect/>
        </a:stretch>
      </xdr:blipFill>
      <xdr:spPr>
        <a:xfrm>
          <a:off x="0" y="0"/>
          <a:ext cx="4914900" cy="2514600"/>
        </a:xfrm>
        <a:prstGeom prst="rect">
          <a:avLst/>
        </a:prstGeom>
      </xdr:spPr>
    </xdr:pic>
  </etc:cellImage>
  <etc:cellImage>
    <xdr:pic>
      <xdr:nvPicPr>
        <xdr:cNvPr id="255" name="ID_C28E84B7A0104DAEB85A98862B0F9B5B" descr="post_object_image_3649119582"/>
        <xdr:cNvPicPr/>
      </xdr:nvPicPr>
      <xdr:blipFill>
        <a:blip r:embed="rId242"/>
        <a:stretch>
          <a:fillRect/>
        </a:stretch>
      </xdr:blipFill>
      <xdr:spPr>
        <a:xfrm>
          <a:off x="0" y="0"/>
          <a:ext cx="4953000" cy="609600"/>
        </a:xfrm>
        <a:prstGeom prst="rect">
          <a:avLst/>
        </a:prstGeom>
      </xdr:spPr>
    </xdr:pic>
  </etc:cellImage>
</etc:cellImages>
</file>

<file path=xl/sharedStrings.xml><?xml version="1.0" encoding="utf-8"?>
<sst xmlns="http://schemas.openxmlformats.org/spreadsheetml/2006/main" count="294" uniqueCount="154">
  <si>
    <t>序号</t>
  </si>
  <si>
    <t>考试类型</t>
  </si>
  <si>
    <t>问题</t>
  </si>
  <si>
    <t>标答</t>
  </si>
  <si>
    <t>大模型回答</t>
  </si>
  <si>
    <t>参考问答对</t>
  </si>
  <si>
    <t>自评对/错（若错的话填错，对的话可以不填）</t>
  </si>
  <si>
    <t>相似度是否低于0.3（若是的话填是，不是的话可以不填）</t>
  </si>
  <si>
    <t>示例</t>
  </si>
  <si>
    <t>中考是随中考是随迁子女，今年高考没有录取上，</t>
  </si>
  <si>
    <t>秋考</t>
  </si>
  <si>
    <t>我是上海市户籍考生，请问今年上海考生被外地学校录取是否还有一次性补贴</t>
  </si>
  <si>
    <t>三校生高考</t>
  </si>
  <si>
    <t>我是非上海市户籍考生，请问我们是外省市户籍，当年中考使用的120积分参加的中招，考入了中职校现在参加三校生高考是否还需要积分</t>
  </si>
  <si>
    <t>中考</t>
  </si>
  <si>
    <t>我是上海市户籍考生，请问中考征求志愿是否有中高职贯通学校</t>
  </si>
  <si>
    <t>中考征求志愿也未被录取该怎么办</t>
  </si>
  <si>
    <t>春考被录取了不想去还能不能参加秋季高考</t>
  </si>
  <si>
    <t>我是上海市户籍考生，请问春考被录取了不想去还能不能参加秋季高考</t>
  </si>
  <si>
    <t>请问学生是上海户籍在外省市就读高中，回上海参加高考一定要在上海的高中学校毕业才能参加高考吗</t>
  </si>
  <si>
    <t>我是上海市户籍考生，请问高考复读的考生和当年应届的考生有什么区别吗</t>
  </si>
  <si>
    <t>我是上海市户籍考生，请问普通高中学业水平合格性考试成绩有一门科目或部分科目成绩不合格对高考有什么影响吗</t>
  </si>
  <si>
    <t>请问家长是上海户口，孩子是外省户籍，想要在上海参加高考，户口迁移回来有时间要求吗</t>
  </si>
  <si>
    <r>
      <rPr>
        <sz val="11"/>
        <color rgb="FF000000"/>
        <rFont val="宋体"/>
        <charset val="134"/>
      </rPr>
      <t>我是上海市户籍考生</t>
    </r>
    <r>
      <rPr>
        <sz val="11"/>
        <color rgb="FFFF0000"/>
        <rFont val="宋体"/>
        <charset val="134"/>
      </rPr>
      <t>家长</t>
    </r>
    <r>
      <rPr>
        <sz val="11"/>
        <color rgb="FF000000"/>
        <rFont val="宋体"/>
        <charset val="134"/>
      </rPr>
      <t>，请问我孩子在上海读完了初中，高中去国外读了，毕业后能不能回上海高考？</t>
    </r>
  </si>
  <si>
    <t>春考</t>
  </si>
  <si>
    <t>我是上海市户籍考生，请问我已经快四十岁了，但想参加春季高考再读一个本科专业，符合条件吗？</t>
  </si>
  <si>
    <t>1-15平行志愿中填写的两个院校的投档线都达到了，A校比B校投档分数线低，为什么查询结果是被A校录取</t>
  </si>
  <si>
    <t>综合评价批次不去校测是不是就不会录取？</t>
  </si>
  <si>
    <t>艺术甲批次未录取，是否可以不填乙批次，直接等到专科志愿填报</t>
  </si>
  <si>
    <t>非本市户籍，但孩子从幼儿园开始一直在上海就读的，并且中考的时候父母满足积分要求报考的正常高中，现在孩子高二，如果高三要报名高考的时候积分变成不满足要求了，这个情况能报名吗？</t>
  </si>
  <si>
    <t>我自己在家自主学习的，目前还有合格性考试科目没有通过，是不是不能填报春考志愿</t>
  </si>
  <si>
    <r>
      <rPr>
        <sz val="11"/>
        <color rgb="FF000000"/>
        <rFont val="宋体"/>
        <charset val="134"/>
      </rPr>
      <t>父母有上海户籍，孩子是外地户籍现在在外地上高一</t>
    </r>
    <r>
      <rPr>
        <sz val="11"/>
        <color rgb="FFFF0000"/>
        <rFont val="宋体"/>
        <charset val="134"/>
      </rPr>
      <t>和</t>
    </r>
    <r>
      <rPr>
        <sz val="11"/>
        <color rgb="FF000000"/>
        <rFont val="宋体"/>
        <charset val="134"/>
      </rPr>
      <t>高二,高三的时候是否能报上海高考</t>
    </r>
  </si>
  <si>
    <t>孩子外国国籍，从小在国内上学，外籍是否不能参加统一录取？永居证是否能参加统一录取？</t>
  </si>
  <si>
    <t>上海户籍，学籍在外地，能不能参加上海高中自主招生</t>
  </si>
  <si>
    <t>请问分数高于学校专业的分数线，调剂是按照什么原则调剂的</t>
  </si>
  <si>
    <t>请问高考分数出来了，孩子现在是什么状态，是投档了，还是到了哪个学校</t>
  </si>
  <si>
    <t>已经投档到学校，联系学校退档可以参与后续批次吗</t>
  </si>
  <si>
    <t>小朋友被中学录取了，录取通知书没收到</t>
  </si>
  <si>
    <t>高考，部队的孩子同分优待表录取的学校看的到吗</t>
  </si>
  <si>
    <t>随迁子女中考征求志愿在哪里查询</t>
  </si>
  <si>
    <t>被香港大学录取了，档案怎么处理的</t>
  </si>
  <si>
    <t>中考报名时填写的通讯地址怎么查询</t>
  </si>
  <si>
    <t>随迁子女的补录结果怎么查</t>
  </si>
  <si>
    <t>户籍变成上海其他的区了，能参加所上学校所在区的中考吗</t>
  </si>
  <si>
    <t>请问三校生参加春考对专业有什么要求吗？</t>
  </si>
  <si>
    <t>考生骨折，可以推轮椅进考场吗？</t>
  </si>
  <si>
    <t>请问往届复读生是否可以报考高考零志愿批次？</t>
  </si>
  <si>
    <t>非上海市户籍考生，请问非本市学籍和户籍，是否可以在上海参加高考</t>
  </si>
  <si>
    <t>专科自主招生</t>
  </si>
  <si>
    <t>请问三校生参加专科自主招生如果公办学校的没有录取，是否还能报民办的学校</t>
  </si>
  <si>
    <t>参考问答对没有内容涉及，大模型拒绝回答</t>
  </si>
  <si>
    <t>没有参考答案对</t>
  </si>
  <si>
    <r>
      <rPr>
        <sz val="11"/>
        <color rgb="FF000000"/>
        <rFont val="宋体"/>
        <charset val="134"/>
      </rPr>
      <t>请问</t>
    </r>
    <r>
      <rPr>
        <sz val="11"/>
        <color rgb="FFFF0000"/>
        <rFont val="宋体"/>
        <charset val="134"/>
      </rPr>
      <t>上海高中合格考和等级考收费吗?</t>
    </r>
  </si>
  <si>
    <t>请问我们孩子户籍是上海的，学籍是苏州的，是否可以报名上海高考?</t>
  </si>
  <si>
    <t>应届毕业生合格考没有过，是否可以参加完明年的合格考成绩合格后再参加高考吗？</t>
  </si>
  <si>
    <t>我们是上海的户籍，但在云南读的初中，如果要在上海读高中，是否需要回上海参加中考?</t>
  </si>
  <si>
    <t>学籍在浦东新区，户籍在静安区，如何进行跨区中考</t>
  </si>
  <si>
    <t>中考是随迁子女身份，高考可以填报本科志愿吗</t>
  </si>
  <si>
    <t>是</t>
  </si>
  <si>
    <t>应届三校生,五月份三校生高考，六月份秋季高考，可以都参加吗</t>
  </si>
  <si>
    <t>专科自主招生，满分一共多少</t>
  </si>
  <si>
    <t>我已经被香港大学录取了，还可以参与体制内的本科录取吗</t>
  </si>
  <si>
    <t>中考有几次补报名机会</t>
  </si>
  <si>
    <t>如何查看中考体检报告</t>
  </si>
  <si>
    <t>如果跨区进行考试，名额分配到校和名额分配到区，还可以享受吗</t>
  </si>
  <si>
    <t>三校生高考有征求志愿吗，如果有，问哪里得到征求志愿学校名单</t>
  </si>
  <si>
    <t>社会考生参加高考，需要把合格性考试都通过吗</t>
  </si>
  <si>
    <t>中考是随迁子女，今年高考没有录取上，明年还可以在上海参加高考吗</t>
  </si>
  <si>
    <t>我是上海户籍,中职校毕业,可以参加春考吗</t>
  </si>
  <si>
    <t>你好我想问一下我错过报名时间了现在还能补报名吗</t>
  </si>
  <si>
    <t>成人高考</t>
  </si>
  <si>
    <t>请问我小孩户口是上海的，但是学籍不是在上海,可以报考成人高考吗</t>
  </si>
  <si>
    <t>您好我是南湖职业技术学院毕业（全日制）我户籍在上海的请问我可以参加三校生考试吗</t>
  </si>
  <si>
    <t>自学考试</t>
  </si>
  <si>
    <t>你好请问我报名的自考教材在哪里获取啊</t>
  </si>
  <si>
    <t>普通话考试</t>
  </si>
  <si>
    <t>非上海户籍可以报考普通话考试吗</t>
  </si>
  <si>
    <t>全国计算机等级考试</t>
  </si>
  <si>
    <t>你好请问全国计算机等级考试报名费是多少？还有如果我这边有事没法参加考试报名费能退吗</t>
  </si>
  <si>
    <t>高中学业水平考试</t>
  </si>
  <si>
    <t>你好我孩子是有听力障碍的请问可以申请听力免试吗还有如果免试以后成绩具体怎么算啊</t>
  </si>
  <si>
    <t>老师我想问一下中考总分是多少</t>
  </si>
  <si>
    <t>你好我已经报名了春考请问还可以报名三校生的高考吗</t>
  </si>
  <si>
    <t>怎么参与公安类院校的志愿填报，我们家孩子是中职校，能报名公安类院校吗？</t>
  </si>
  <si>
    <r>
      <rPr>
        <sz val="11"/>
        <color rgb="FF000000"/>
        <rFont val="宋体"/>
        <charset val="134"/>
      </rPr>
      <t>我在上海参加的自考，学校说这个专业已经进入停考过</t>
    </r>
    <r>
      <rPr>
        <sz val="11"/>
        <color rgb="FFFF0000"/>
        <rFont val="宋体"/>
        <charset val="134"/>
      </rPr>
      <t>渡</t>
    </r>
    <r>
      <rPr>
        <sz val="11"/>
        <color rgb="FF000000"/>
        <rFont val="宋体"/>
        <charset val="134"/>
      </rPr>
      <t>阶段，如果之后停考了怎么办。</t>
    </r>
  </si>
  <si>
    <t>高校教资考</t>
  </si>
  <si>
    <t>我已经取得了博士学位，看公告博士学位可以免专业课程考试，怎么申请免考？</t>
  </si>
  <si>
    <t>中小学教资考</t>
  </si>
  <si>
    <t>我已经报考了小学的科目1、科目2，现在打算报考初中的语文教资，是否只要再报考初中语文的科目3就可以参加面试了？</t>
  </si>
  <si>
    <t>研究生考试</t>
  </si>
  <si>
    <t>我不是上海户口，目前学校刚毕业，能够在上海参加研究生考试吗？</t>
  </si>
  <si>
    <t>参考问答对没有内容涉及，大模型自行发挥</t>
  </si>
  <si>
    <t>我报名的时候填错志愿了，已经提交了，现在提示待审核是否可以修改？</t>
  </si>
  <si>
    <t>我已经有一份全日制本科学历，现在想报考自考的X专业本科，看说明可以免试英语，怎么申请免考？</t>
  </si>
  <si>
    <t>我家孩子今年三校生高考没有参加校测，现在没有录取，能复读吗？</t>
  </si>
  <si>
    <t>我这边在上海报名缴费了，临时有事，现在在外省市出差，能取消上海的报名吗？我要参加当地的全国计算机等级考试。</t>
  </si>
  <si>
    <t>全国大学英语四、六级考试</t>
  </si>
  <si>
    <r>
      <rPr>
        <sz val="11"/>
        <color rgb="FF000000"/>
        <rFont val="宋体"/>
        <charset val="134"/>
      </rPr>
      <t>我现在现成人高校就读，想报名全国大学</t>
    </r>
    <r>
      <rPr>
        <sz val="11"/>
        <color rgb="FFFF0000"/>
        <rFont val="宋体"/>
        <charset val="134"/>
      </rPr>
      <t>英语</t>
    </r>
    <r>
      <rPr>
        <sz val="11"/>
        <color rgb="FF000000"/>
        <rFont val="宋体"/>
        <charset val="134"/>
      </rPr>
      <t>四六级考试，什么时候能够报名？</t>
    </r>
  </si>
  <si>
    <r>
      <rPr>
        <sz val="11"/>
        <color rgb="FF000000"/>
        <rFont val="宋体"/>
        <charset val="134"/>
      </rPr>
      <t>我已经缴费拿到准考证了，考试时间是在周五上午，我这边学校还上课，考试时间能修改吗？</t>
    </r>
    <r>
      <rPr>
        <sz val="11"/>
        <color rgb="FFFF0000"/>
        <rFont val="宋体"/>
        <charset val="134"/>
      </rPr>
      <t>（我参加的是普通话考试）加</t>
    </r>
  </si>
  <si>
    <t>我孩子今年参加高考、历史合格考没有通过，他高考报的是物化生，这个有影响吗？</t>
  </si>
  <si>
    <t>我有成人高校的学历，能参加上海的研究生考试吗？</t>
  </si>
  <si>
    <t>习近平概论这门课程必须要考吗？我25年下半年马上可以毕业了，多一门课程明年课程改革后我又要多考几门课程了，这不公平。</t>
  </si>
  <si>
    <t>自家孩子学习成绩不好，能不能只报名秋考的专科？</t>
  </si>
  <si>
    <t>我现在户口挂在学校，已经毕业了。能参加上海市的研究生考试吗？</t>
  </si>
  <si>
    <r>
      <rPr>
        <sz val="11"/>
        <color rgb="FF000000"/>
        <rFont val="宋体"/>
        <charset val="134"/>
      </rPr>
      <t>我家孩子在外省市念书，本市户籍，打算回到上海参加高考，能不能报上海的</t>
    </r>
    <r>
      <rPr>
        <sz val="11"/>
        <color rgb="FFFF0000"/>
        <rFont val="宋体"/>
        <charset val="134"/>
      </rPr>
      <t>综合</t>
    </r>
    <r>
      <rPr>
        <sz val="11"/>
        <color rgb="FF000000"/>
        <rFont val="宋体"/>
        <charset val="134"/>
      </rPr>
      <t>评价批次？那个综评怎么填报？</t>
    </r>
  </si>
  <si>
    <t>我们家孩子是往届生，这次3月的招生没考好，明年还能再参与吗？到时候考试的分数还能沿用吗？</t>
  </si>
  <si>
    <t>我报名缴费完了，为什么不能登录到自考考生服务平台下载准考证？</t>
  </si>
  <si>
    <t>我一次能报考多少科目，可以多个学校同时报考吗？</t>
  </si>
  <si>
    <t>我想问一下高校教资专业课程免考要求是什么</t>
  </si>
  <si>
    <t>我2024年参加了研究生考试想要查询一下我去年的成绩应该在哪里查询</t>
  </si>
  <si>
    <t>我这边需要登录自考服务平台查询成绩但是之前报名时预留的手机号不用了改怎么修改</t>
  </si>
  <si>
    <t>我之前高校教资的专业课程有一门已经考过了但是有效期快到了，我现在能否再考一次已经过了的科目考试</t>
  </si>
  <si>
    <t>我这边个人原因导致这次报名的笔试无法参加，是否会算失信影响后续再次报名考试或者面试</t>
  </si>
  <si>
    <t>我自考马概已经考过了，看到自考专业改革，我这边课程已经过了是否还要再考一次</t>
  </si>
  <si>
    <t>普通话考试报名有什么条件要求吗</t>
  </si>
  <si>
    <t>我咨询一下大学英语四级没有空缺名额了，后续还有候补机会吗</t>
  </si>
  <si>
    <t>我需要开具之前自考缴费的凭证该怎么下载</t>
  </si>
  <si>
    <t>我现在今年专科毕业但是学信网还是在读状态，这次能正常报名成考吗</t>
  </si>
  <si>
    <t>上海市高等学校教师资格专业课程考试主任医生的推荐信是否可以使用</t>
  </si>
  <si>
    <t>自学考试的准考证忘记，如何查询成绩</t>
  </si>
  <si>
    <t>成人高考的准考证忘记，如何查询成绩</t>
  </si>
  <si>
    <t>我已经报名成人高考，但需要更改第一志愿院校</t>
  </si>
  <si>
    <t>我2024年参加了科一的考试成绩通过了，这次报名了科二和科三的，是否还需要推荐信</t>
  </si>
  <si>
    <t>我2023年下半年当时参加了科一科二的考试，这次参加完科三成绩如果合格后，去参加面试那之前的成绩有效期有多久</t>
  </si>
  <si>
    <t>全国大学四六级英语考试社会考生是否可以参加</t>
  </si>
  <si>
    <t>普通话考试纸质证书多久可以拿到</t>
  </si>
  <si>
    <t>请问普通话考试如何查询成绩</t>
  </si>
  <si>
    <t>教资考试报名了审核什么时候审核通过</t>
  </si>
  <si>
    <t>高校教资考有一门是2022年下半年考的，今年剩下的两门考过了影响教资认定吗</t>
  </si>
  <si>
    <t>自学考试报名有什么要求</t>
  </si>
  <si>
    <t>四级考试一直在候补位置，现在学校说人满了，能更换考场吗</t>
  </si>
  <si>
    <t>自考马概的课程编码变了我需要重新报吗</t>
  </si>
  <si>
    <t>考试日程和考试计划不一样</t>
  </si>
  <si>
    <t>成人高考缴费账号登录不进去</t>
  </si>
  <si>
    <t>我在外地参加自考，我能在上海考一门科目吗</t>
  </si>
  <si>
    <t>专升本和高职专科的区别</t>
  </si>
  <si>
    <t>自考报名选择了一门课程，然后一直未查询到考生报考信息，能帮忙删除这门科目吗</t>
  </si>
  <si>
    <t>我想要把成绩转到外省市的学校，怎么申请，什么时候申请</t>
  </si>
  <si>
    <t>我想参加专升本，但是有想去的两门不同专业，是所有的志愿必须要保持学类一致吗</t>
  </si>
  <si>
    <t>我是外省户口，在上海报考研究生考试需要满足什么条件</t>
  </si>
  <si>
    <t>我的社保不是连续交的，断断续续交了六个月，可以报名吗</t>
  </si>
  <si>
    <t>报名系统上显示我的照片审核不通过，一共只有三次机会，已经用掉两次了，怎么办</t>
  </si>
  <si>
    <t>我的前置学历是国外的，国内学信网上可能没有记录，审核会通过吗</t>
  </si>
  <si>
    <t>我的笔试是在外省市考的，可以在上海这边参加面试然后去认定教资吗</t>
  </si>
  <si>
    <t>面试主要考些什么，需要带教材或者纸笔吗</t>
  </si>
  <si>
    <t>之前报名的时候忘记了勾选需要纸质证书，我现在还可以补办吗</t>
  </si>
  <si>
    <t>我去年参加过一次考试，当时上传了推荐信了，今年再参加，还需要再次上传推荐信吗</t>
  </si>
  <si>
    <t xml:space="preserve">答复 </t>
  </si>
  <si>
    <t>计数</t>
  </si>
  <si>
    <t>占比</t>
  </si>
  <si>
    <t>(空白)</t>
  </si>
  <si>
    <t>部分符合</t>
  </si>
  <si>
    <t>错</t>
  </si>
  <si>
    <t>对</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</si>
</sst>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0.0%"/>
  </numFmts>
  <fonts count="28">
    <font>
      <sz val="11"/>
      <color theme="1"/>
      <name val="宋体"/>
      <charset val="134"/>
      <scheme val="minor"/>
    </font>
    <font>
      <sz val="11"/>
      <color rgb="FFFF0000"/>
      <name val="宋体"/>
      <charset val="134"/>
      <scheme val="minor"/>
    </font>
    <font>
      <sz val="10"/>
      <color theme="1"/>
      <name val="Microsoft YaHei"/>
      <charset val="134"/>
    </font>
    <font>
      <sz val="11"/>
      <color rgb="FF000000"/>
      <name val="宋体"/>
      <charset val="134"/>
    </font>
    <font>
      <sz val="14"/>
      <name val="宋体"/>
      <charset val="134"/>
    </font>
    <font>
      <sz val="11"/>
      <color rgb="FFFF0000"/>
      <name val="宋体"/>
      <charset val="134"/>
    </font>
    <font>
      <sz val="11"/>
      <color rgb="FF417FF9"/>
      <name val="宋体"/>
      <charset val="134"/>
    </font>
    <font>
      <sz val="10"/>
      <color rgb="FF000000"/>
      <name val="Microsoft YaHei"/>
      <charset val="134"/>
    </font>
    <font>
      <sz val="10"/>
      <color rgb="FFFF0000"/>
      <name val="Microsoft YaHei"/>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4">
    <fill>
      <patternFill patternType="none"/>
    </fill>
    <fill>
      <patternFill patternType="gray125"/>
    </fill>
    <fill>
      <patternFill patternType="solid">
        <fgColor rgb="FFFFFF0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0" fillId="3" borderId="1" applyNumberFormat="0" applyFont="0" applyAlignment="0" applyProtection="0">
      <alignment vertical="center"/>
    </xf>
    <xf numFmtId="0" fontId="11"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14" fillId="0" borderId="2" applyNumberFormat="0" applyFill="0" applyAlignment="0" applyProtection="0">
      <alignment vertical="center"/>
    </xf>
    <xf numFmtId="0" fontId="15" fillId="0" borderId="2" applyNumberFormat="0" applyFill="0" applyAlignment="0" applyProtection="0">
      <alignment vertical="center"/>
    </xf>
    <xf numFmtId="0" fontId="16" fillId="0" borderId="3" applyNumberFormat="0" applyFill="0" applyAlignment="0" applyProtection="0">
      <alignment vertical="center"/>
    </xf>
    <xf numFmtId="0" fontId="16" fillId="0" borderId="0" applyNumberFormat="0" applyFill="0" applyBorder="0" applyAlignment="0" applyProtection="0">
      <alignment vertical="center"/>
    </xf>
    <xf numFmtId="0" fontId="17" fillId="4" borderId="4" applyNumberFormat="0" applyAlignment="0" applyProtection="0">
      <alignment vertical="center"/>
    </xf>
    <xf numFmtId="0" fontId="18" fillId="5" borderId="5" applyNumberFormat="0" applyAlignment="0" applyProtection="0">
      <alignment vertical="center"/>
    </xf>
    <xf numFmtId="0" fontId="19" fillId="5" borderId="4" applyNumberFormat="0" applyAlignment="0" applyProtection="0">
      <alignment vertical="center"/>
    </xf>
    <xf numFmtId="0" fontId="20" fillId="6" borderId="6" applyNumberFormat="0" applyAlignment="0" applyProtection="0">
      <alignment vertical="center"/>
    </xf>
    <xf numFmtId="0" fontId="21" fillId="0" borderId="7" applyNumberFormat="0" applyFill="0" applyAlignment="0" applyProtection="0">
      <alignment vertical="center"/>
    </xf>
    <xf numFmtId="0" fontId="22" fillId="0" borderId="8" applyNumberFormat="0" applyFill="0" applyAlignment="0" applyProtection="0">
      <alignment vertical="center"/>
    </xf>
    <xf numFmtId="0" fontId="23" fillId="7" borderId="0" applyNumberFormat="0" applyBorder="0" applyAlignment="0" applyProtection="0">
      <alignment vertical="center"/>
    </xf>
    <xf numFmtId="0" fontId="24" fillId="8" borderId="0" applyNumberFormat="0" applyBorder="0" applyAlignment="0" applyProtection="0">
      <alignment vertical="center"/>
    </xf>
    <xf numFmtId="0" fontId="25" fillId="9" borderId="0" applyNumberFormat="0" applyBorder="0" applyAlignment="0" applyProtection="0">
      <alignment vertical="center"/>
    </xf>
    <xf numFmtId="0" fontId="26" fillId="10" borderId="0" applyNumberFormat="0" applyBorder="0" applyAlignment="0" applyProtection="0">
      <alignment vertical="center"/>
    </xf>
    <xf numFmtId="0" fontId="27" fillId="11" borderId="0" applyNumberFormat="0" applyBorder="0" applyAlignment="0" applyProtection="0">
      <alignment vertical="center"/>
    </xf>
    <xf numFmtId="0" fontId="27" fillId="12" borderId="0" applyNumberFormat="0" applyBorder="0" applyAlignment="0" applyProtection="0">
      <alignment vertical="center"/>
    </xf>
    <xf numFmtId="0" fontId="26" fillId="13" borderId="0" applyNumberFormat="0" applyBorder="0" applyAlignment="0" applyProtection="0">
      <alignment vertical="center"/>
    </xf>
    <xf numFmtId="0" fontId="26" fillId="14" borderId="0" applyNumberFormat="0" applyBorder="0" applyAlignment="0" applyProtection="0">
      <alignment vertical="center"/>
    </xf>
    <xf numFmtId="0" fontId="27" fillId="15" borderId="0" applyNumberFormat="0" applyBorder="0" applyAlignment="0" applyProtection="0">
      <alignment vertical="center"/>
    </xf>
    <xf numFmtId="0" fontId="27" fillId="16" borderId="0" applyNumberFormat="0" applyBorder="0" applyAlignment="0" applyProtection="0">
      <alignment vertical="center"/>
    </xf>
    <xf numFmtId="0" fontId="26" fillId="17" borderId="0" applyNumberFormat="0" applyBorder="0" applyAlignment="0" applyProtection="0">
      <alignment vertical="center"/>
    </xf>
    <xf numFmtId="0" fontId="26" fillId="18" borderId="0" applyNumberFormat="0" applyBorder="0" applyAlignment="0" applyProtection="0">
      <alignment vertical="center"/>
    </xf>
    <xf numFmtId="0" fontId="27" fillId="19" borderId="0" applyNumberFormat="0" applyBorder="0" applyAlignment="0" applyProtection="0">
      <alignment vertical="center"/>
    </xf>
    <xf numFmtId="0" fontId="27" fillId="20" borderId="0" applyNumberFormat="0" applyBorder="0" applyAlignment="0" applyProtection="0">
      <alignment vertical="center"/>
    </xf>
    <xf numFmtId="0" fontId="26" fillId="21" borderId="0" applyNumberFormat="0" applyBorder="0" applyAlignment="0" applyProtection="0">
      <alignment vertical="center"/>
    </xf>
    <xf numFmtId="0" fontId="26" fillId="22" borderId="0" applyNumberFormat="0" applyBorder="0" applyAlignment="0" applyProtection="0">
      <alignment vertical="center"/>
    </xf>
    <xf numFmtId="0" fontId="27" fillId="23" borderId="0" applyNumberFormat="0" applyBorder="0" applyAlignment="0" applyProtection="0">
      <alignment vertical="center"/>
    </xf>
    <xf numFmtId="0" fontId="27" fillId="24" borderId="0" applyNumberFormat="0" applyBorder="0" applyAlignment="0" applyProtection="0">
      <alignment vertical="center"/>
    </xf>
    <xf numFmtId="0" fontId="26" fillId="25" borderId="0" applyNumberFormat="0" applyBorder="0" applyAlignment="0" applyProtection="0">
      <alignment vertical="center"/>
    </xf>
    <xf numFmtId="0" fontId="26" fillId="26" borderId="0" applyNumberFormat="0" applyBorder="0" applyAlignment="0" applyProtection="0">
      <alignment vertical="center"/>
    </xf>
    <xf numFmtId="0" fontId="27" fillId="27" borderId="0" applyNumberFormat="0" applyBorder="0" applyAlignment="0" applyProtection="0">
      <alignment vertical="center"/>
    </xf>
    <xf numFmtId="0" fontId="27" fillId="28" borderId="0" applyNumberFormat="0" applyBorder="0" applyAlignment="0" applyProtection="0">
      <alignment vertical="center"/>
    </xf>
    <xf numFmtId="0" fontId="26" fillId="29" borderId="0" applyNumberFormat="0" applyBorder="0" applyAlignment="0" applyProtection="0">
      <alignment vertical="center"/>
    </xf>
    <xf numFmtId="0" fontId="26" fillId="30" borderId="0" applyNumberFormat="0" applyBorder="0" applyAlignment="0" applyProtection="0">
      <alignment vertical="center"/>
    </xf>
    <xf numFmtId="0" fontId="27" fillId="31" borderId="0" applyNumberFormat="0" applyBorder="0" applyAlignment="0" applyProtection="0">
      <alignment vertical="center"/>
    </xf>
    <xf numFmtId="0" fontId="27" fillId="32" borderId="0" applyNumberFormat="0" applyBorder="0" applyAlignment="0" applyProtection="0">
      <alignment vertical="center"/>
    </xf>
    <xf numFmtId="0" fontId="26" fillId="33" borderId="0" applyNumberFormat="0" applyBorder="0" applyAlignment="0" applyProtection="0">
      <alignment vertical="center"/>
    </xf>
  </cellStyleXfs>
  <cellXfs count="25">
    <xf numFmtId="0" fontId="0" fillId="0" borderId="0" xfId="0">
      <alignment vertical="center"/>
    </xf>
    <xf numFmtId="176" fontId="0" fillId="0" borderId="0" xfId="0" applyNumberFormat="1">
      <alignment vertical="center"/>
    </xf>
    <xf numFmtId="0" fontId="0" fillId="2" borderId="0" xfId="0" applyFill="1" applyAlignment="1">
      <alignment horizontal="center" vertical="center" wrapText="1"/>
    </xf>
    <xf numFmtId="0" fontId="1" fillId="0" borderId="0" xfId="0" applyFont="1" applyAlignment="1">
      <alignment horizontal="center" vertical="center" wrapText="1"/>
    </xf>
    <xf numFmtId="0" fontId="0" fillId="0" borderId="0" xfId="0" applyAlignment="1">
      <alignment horizontal="center" vertical="center" wrapText="1"/>
    </xf>
    <xf numFmtId="0" fontId="2" fillId="0" borderId="0" xfId="0" applyFont="1" applyFill="1" applyAlignment="1">
      <alignment horizontal="center" vertical="center" wrapText="1"/>
    </xf>
    <xf numFmtId="0" fontId="0" fillId="0" borderId="0" xfId="0" applyNumberFormat="1" applyFill="1" applyAlignment="1">
      <alignment horizontal="center" vertical="center" wrapText="1"/>
    </xf>
    <xf numFmtId="0" fontId="3" fillId="0" borderId="0" xfId="0" applyNumberFormat="1" applyFont="1" applyFill="1" applyAlignment="1">
      <alignment horizontal="center" vertical="center" wrapText="1"/>
    </xf>
    <xf numFmtId="0" fontId="4" fillId="0" borderId="0" xfId="0" applyFont="1" applyFill="1">
      <alignment vertical="center"/>
    </xf>
    <xf numFmtId="0" fontId="0" fillId="0" borderId="0" xfId="0" applyFill="1" applyAlignment="1">
      <alignment horizontal="center" vertical="center" wrapText="1"/>
    </xf>
    <xf numFmtId="0" fontId="3" fillId="0" borderId="0" xfId="0" applyFont="1" applyFill="1" applyAlignment="1">
      <alignment horizontal="center" vertical="center" wrapText="1"/>
    </xf>
    <xf numFmtId="0" fontId="5" fillId="0" borderId="0" xfId="0" applyFont="1" applyFill="1" applyAlignment="1">
      <alignment horizontal="center" vertical="center" wrapText="1"/>
    </xf>
    <xf numFmtId="0" fontId="0" fillId="0" borderId="0" xfId="0" applyNumberFormat="1" applyFill="1" applyAlignment="1">
      <alignment horizontal="center" vertical="center" wrapText="1"/>
    </xf>
    <xf numFmtId="0" fontId="3" fillId="0" borderId="0" xfId="0" applyNumberFormat="1" applyFont="1" applyFill="1" applyAlignment="1">
      <alignment horizontal="center" vertical="center" wrapText="1"/>
    </xf>
    <xf numFmtId="0" fontId="3" fillId="0" borderId="0" xfId="0" applyFont="1" applyFill="1" applyAlignment="1">
      <alignment horizontal="center" vertical="center" wrapText="1"/>
    </xf>
    <xf numFmtId="0" fontId="0" fillId="0" borderId="0" xfId="0" applyFill="1" applyAlignment="1">
      <alignment horizontal="center" vertical="center" wrapText="1"/>
    </xf>
    <xf numFmtId="0" fontId="1" fillId="0" borderId="0" xfId="0" applyFont="1" applyFill="1" applyAlignment="1">
      <alignment horizontal="center" vertical="center" wrapText="1"/>
    </xf>
    <xf numFmtId="0" fontId="6" fillId="0" borderId="0" xfId="0" applyFont="1" applyFill="1" applyAlignment="1">
      <alignment horizontal="center" vertical="center" wrapText="1"/>
    </xf>
    <xf numFmtId="0" fontId="1" fillId="0" borderId="0" xfId="0" applyNumberFormat="1" applyFont="1" applyFill="1" applyAlignment="1">
      <alignment horizontal="center" vertical="center" wrapText="1"/>
    </xf>
    <xf numFmtId="0" fontId="5" fillId="0" borderId="0" xfId="0" applyNumberFormat="1" applyFont="1" applyFill="1" applyAlignment="1">
      <alignment horizontal="center" vertical="center" wrapText="1"/>
    </xf>
    <xf numFmtId="0" fontId="7" fillId="0" borderId="0" xfId="0" applyFont="1" applyFill="1" applyAlignment="1">
      <alignment horizontal="center" vertical="center" wrapText="1"/>
    </xf>
    <xf numFmtId="0" fontId="8" fillId="0" borderId="0" xfId="0" applyFont="1" applyFill="1" applyAlignment="1">
      <alignment horizontal="center" vertical="center" wrapText="1"/>
    </xf>
    <xf numFmtId="0" fontId="2" fillId="0" borderId="0" xfId="0" applyFont="1" applyFill="1" applyAlignment="1">
      <alignment horizontal="center" vertical="center" wrapText="1"/>
    </xf>
    <xf numFmtId="0" fontId="7" fillId="0" borderId="0" xfId="0" applyFont="1" applyFill="1" applyAlignment="1">
      <alignment horizontal="center" vertical="center" wrapText="1"/>
    </xf>
    <xf numFmtId="0" fontId="7" fillId="0" borderId="0" xfId="0" applyFont="1" applyFill="1" applyAlignment="1">
      <alignment horizontal="center"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woinfos.xml><?xml version="1.0" encoding="utf-8"?>
<woInfos xmlns="https://web.wps.cn/et/2018/main" xmlns:s="http://schemas.openxmlformats.org/spreadsheetml/2006/main">
  <bookInfo cellCmpFml="243" dbFileVersion="0">
    <open main="282" threadCnt="1"/>
    <sheetInfos>
      <sheetInfo cellCmpFml="243" sheetStid="1">
        <open main="6" threadCnt="1"/>
      </sheetInfo>
      <sheetInfo cellCmpFml="0" sheetStid="3">
        <open threadCnt="1"/>
      </sheetInfo>
      <sheetInfo cellCmpFml="0" sheetStid="4">
        <open main="12" threadCnt="1"/>
      </sheetInfo>
    </sheetInfos>
  </bookInfo>
</woInfos>
</file>

<file path=xl/_rels/cellimages.xml.rels><?xml version="1.0" encoding="UTF-8" standalone="yes"?>
<Relationships xmlns="http://schemas.openxmlformats.org/package/2006/relationships"><Relationship Id="rId99" Type="http://schemas.openxmlformats.org/officeDocument/2006/relationships/image" Target="media/image100.png"/><Relationship Id="rId98" Type="http://schemas.openxmlformats.org/officeDocument/2006/relationships/image" Target="media/image99.png"/><Relationship Id="rId97" Type="http://schemas.openxmlformats.org/officeDocument/2006/relationships/image" Target="media/image98.png"/><Relationship Id="rId96" Type="http://schemas.openxmlformats.org/officeDocument/2006/relationships/image" Target="media/image97.png"/><Relationship Id="rId95" Type="http://schemas.openxmlformats.org/officeDocument/2006/relationships/image" Target="media/image96.png"/><Relationship Id="rId94" Type="http://schemas.openxmlformats.org/officeDocument/2006/relationships/image" Target="media/image95.png"/><Relationship Id="rId93" Type="http://schemas.openxmlformats.org/officeDocument/2006/relationships/image" Target="media/image94.png"/><Relationship Id="rId92" Type="http://schemas.openxmlformats.org/officeDocument/2006/relationships/image" Target="media/image93.png"/><Relationship Id="rId91" Type="http://schemas.openxmlformats.org/officeDocument/2006/relationships/image" Target="media/image92.png"/><Relationship Id="rId90" Type="http://schemas.openxmlformats.org/officeDocument/2006/relationships/image" Target="media/image91.png"/><Relationship Id="rId9" Type="http://schemas.openxmlformats.org/officeDocument/2006/relationships/image" Target="media/image10.png"/><Relationship Id="rId89" Type="http://schemas.openxmlformats.org/officeDocument/2006/relationships/image" Target="media/image90.png"/><Relationship Id="rId88" Type="http://schemas.openxmlformats.org/officeDocument/2006/relationships/image" Target="media/image89.png"/><Relationship Id="rId87" Type="http://schemas.openxmlformats.org/officeDocument/2006/relationships/image" Target="media/image88.png"/><Relationship Id="rId86" Type="http://schemas.openxmlformats.org/officeDocument/2006/relationships/image" Target="media/image87.png"/><Relationship Id="rId85" Type="http://schemas.openxmlformats.org/officeDocument/2006/relationships/image" Target="media/image86.png"/><Relationship Id="rId84" Type="http://schemas.openxmlformats.org/officeDocument/2006/relationships/image" Target="media/image85.png"/><Relationship Id="rId83" Type="http://schemas.openxmlformats.org/officeDocument/2006/relationships/image" Target="media/image84.png"/><Relationship Id="rId82" Type="http://schemas.openxmlformats.org/officeDocument/2006/relationships/image" Target="media/image83.png"/><Relationship Id="rId81" Type="http://schemas.openxmlformats.org/officeDocument/2006/relationships/image" Target="media/image82.png"/><Relationship Id="rId80" Type="http://schemas.openxmlformats.org/officeDocument/2006/relationships/image" Target="media/image81.png"/><Relationship Id="rId8" Type="http://schemas.openxmlformats.org/officeDocument/2006/relationships/image" Target="media/image9.png"/><Relationship Id="rId79" Type="http://schemas.openxmlformats.org/officeDocument/2006/relationships/image" Target="media/image80.png"/><Relationship Id="rId78" Type="http://schemas.openxmlformats.org/officeDocument/2006/relationships/image" Target="media/image79.png"/><Relationship Id="rId77" Type="http://schemas.openxmlformats.org/officeDocument/2006/relationships/image" Target="media/image78.png"/><Relationship Id="rId76" Type="http://schemas.openxmlformats.org/officeDocument/2006/relationships/image" Target="media/image77.png"/><Relationship Id="rId75" Type="http://schemas.openxmlformats.org/officeDocument/2006/relationships/image" Target="media/image76.png"/><Relationship Id="rId74" Type="http://schemas.openxmlformats.org/officeDocument/2006/relationships/image" Target="media/image75.png"/><Relationship Id="rId73" Type="http://schemas.openxmlformats.org/officeDocument/2006/relationships/image" Target="media/image74.png"/><Relationship Id="rId72" Type="http://schemas.openxmlformats.org/officeDocument/2006/relationships/image" Target="media/image73.png"/><Relationship Id="rId71" Type="http://schemas.openxmlformats.org/officeDocument/2006/relationships/image" Target="media/image72.png"/><Relationship Id="rId70" Type="http://schemas.openxmlformats.org/officeDocument/2006/relationships/image" Target="media/image71.png"/><Relationship Id="rId7" Type="http://schemas.openxmlformats.org/officeDocument/2006/relationships/image" Target="media/image8.png"/><Relationship Id="rId69" Type="http://schemas.openxmlformats.org/officeDocument/2006/relationships/image" Target="media/image70.png"/><Relationship Id="rId68" Type="http://schemas.openxmlformats.org/officeDocument/2006/relationships/image" Target="media/image69.png"/><Relationship Id="rId67" Type="http://schemas.openxmlformats.org/officeDocument/2006/relationships/image" Target="media/image68.png"/><Relationship Id="rId66" Type="http://schemas.openxmlformats.org/officeDocument/2006/relationships/image" Target="media/image67.png"/><Relationship Id="rId65" Type="http://schemas.openxmlformats.org/officeDocument/2006/relationships/image" Target="media/image66.png"/><Relationship Id="rId64" Type="http://schemas.openxmlformats.org/officeDocument/2006/relationships/image" Target="media/image65.png"/><Relationship Id="rId63" Type="http://schemas.openxmlformats.org/officeDocument/2006/relationships/image" Target="media/image64.png"/><Relationship Id="rId62" Type="http://schemas.openxmlformats.org/officeDocument/2006/relationships/image" Target="media/image63.png"/><Relationship Id="rId61" Type="http://schemas.openxmlformats.org/officeDocument/2006/relationships/image" Target="media/image62.png"/><Relationship Id="rId60" Type="http://schemas.openxmlformats.org/officeDocument/2006/relationships/image" Target="media/image61.png"/><Relationship Id="rId6" Type="http://schemas.openxmlformats.org/officeDocument/2006/relationships/image" Target="media/image7.png"/><Relationship Id="rId59" Type="http://schemas.openxmlformats.org/officeDocument/2006/relationships/image" Target="media/image60.png"/><Relationship Id="rId58" Type="http://schemas.openxmlformats.org/officeDocument/2006/relationships/image" Target="media/image59.png"/><Relationship Id="rId57" Type="http://schemas.openxmlformats.org/officeDocument/2006/relationships/image" Target="media/image58.png"/><Relationship Id="rId56" Type="http://schemas.openxmlformats.org/officeDocument/2006/relationships/image" Target="media/image57.png"/><Relationship Id="rId55" Type="http://schemas.openxmlformats.org/officeDocument/2006/relationships/image" Target="media/image56.png"/><Relationship Id="rId54" Type="http://schemas.openxmlformats.org/officeDocument/2006/relationships/image" Target="media/image55.png"/><Relationship Id="rId53" Type="http://schemas.openxmlformats.org/officeDocument/2006/relationships/image" Target="media/image54.png"/><Relationship Id="rId52" Type="http://schemas.openxmlformats.org/officeDocument/2006/relationships/image" Target="media/image53.png"/><Relationship Id="rId51" Type="http://schemas.openxmlformats.org/officeDocument/2006/relationships/image" Target="media/image52.png"/><Relationship Id="rId50" Type="http://schemas.openxmlformats.org/officeDocument/2006/relationships/image" Target="media/image51.png"/><Relationship Id="rId5" Type="http://schemas.openxmlformats.org/officeDocument/2006/relationships/image" Target="media/image6.png"/><Relationship Id="rId49" Type="http://schemas.openxmlformats.org/officeDocument/2006/relationships/image" Target="media/image50.png"/><Relationship Id="rId48" Type="http://schemas.openxmlformats.org/officeDocument/2006/relationships/image" Target="media/image49.png"/><Relationship Id="rId47" Type="http://schemas.openxmlformats.org/officeDocument/2006/relationships/image" Target="media/image48.png"/><Relationship Id="rId46" Type="http://schemas.openxmlformats.org/officeDocument/2006/relationships/image" Target="media/image47.png"/><Relationship Id="rId45" Type="http://schemas.openxmlformats.org/officeDocument/2006/relationships/image" Target="media/image46.png"/><Relationship Id="rId44" Type="http://schemas.openxmlformats.org/officeDocument/2006/relationships/image" Target="media/image45.png"/><Relationship Id="rId43" Type="http://schemas.openxmlformats.org/officeDocument/2006/relationships/image" Target="media/image44.png"/><Relationship Id="rId42" Type="http://schemas.openxmlformats.org/officeDocument/2006/relationships/image" Target="media/image43.png"/><Relationship Id="rId41" Type="http://schemas.openxmlformats.org/officeDocument/2006/relationships/image" Target="media/image42.png"/><Relationship Id="rId40" Type="http://schemas.openxmlformats.org/officeDocument/2006/relationships/image" Target="media/image41.png"/><Relationship Id="rId4" Type="http://schemas.openxmlformats.org/officeDocument/2006/relationships/image" Target="media/image5.png"/><Relationship Id="rId39" Type="http://schemas.openxmlformats.org/officeDocument/2006/relationships/image" Target="media/image40.png"/><Relationship Id="rId38" Type="http://schemas.openxmlformats.org/officeDocument/2006/relationships/image" Target="media/image39.png"/><Relationship Id="rId37" Type="http://schemas.openxmlformats.org/officeDocument/2006/relationships/image" Target="media/image38.png"/><Relationship Id="rId36" Type="http://schemas.openxmlformats.org/officeDocument/2006/relationships/image" Target="media/image37.png"/><Relationship Id="rId35" Type="http://schemas.openxmlformats.org/officeDocument/2006/relationships/image" Target="media/image36.png"/><Relationship Id="rId34" Type="http://schemas.openxmlformats.org/officeDocument/2006/relationships/image" Target="media/image35.png"/><Relationship Id="rId33" Type="http://schemas.openxmlformats.org/officeDocument/2006/relationships/image" Target="media/image34.png"/><Relationship Id="rId32" Type="http://schemas.openxmlformats.org/officeDocument/2006/relationships/image" Target="media/image33.png"/><Relationship Id="rId31" Type="http://schemas.openxmlformats.org/officeDocument/2006/relationships/image" Target="media/image32.png"/><Relationship Id="rId30" Type="http://schemas.openxmlformats.org/officeDocument/2006/relationships/image" Target="media/image31.png"/><Relationship Id="rId3" Type="http://schemas.openxmlformats.org/officeDocument/2006/relationships/image" Target="media/image4.png"/><Relationship Id="rId29" Type="http://schemas.openxmlformats.org/officeDocument/2006/relationships/image" Target="media/image30.png"/><Relationship Id="rId28" Type="http://schemas.openxmlformats.org/officeDocument/2006/relationships/image" Target="media/image29.png"/><Relationship Id="rId27" Type="http://schemas.openxmlformats.org/officeDocument/2006/relationships/image" Target="media/image28.png"/><Relationship Id="rId26" Type="http://schemas.openxmlformats.org/officeDocument/2006/relationships/image" Target="media/image27.png"/><Relationship Id="rId25" Type="http://schemas.openxmlformats.org/officeDocument/2006/relationships/image" Target="media/image26.png"/><Relationship Id="rId242" Type="http://schemas.openxmlformats.org/officeDocument/2006/relationships/image" Target="media/image243.jpeg"/><Relationship Id="rId241" Type="http://schemas.openxmlformats.org/officeDocument/2006/relationships/image" Target="media/image242.jpeg"/><Relationship Id="rId240" Type="http://schemas.openxmlformats.org/officeDocument/2006/relationships/image" Target="media/image241.jpeg"/><Relationship Id="rId24" Type="http://schemas.openxmlformats.org/officeDocument/2006/relationships/image" Target="media/image25.png"/><Relationship Id="rId239" Type="http://schemas.openxmlformats.org/officeDocument/2006/relationships/image" Target="media/image240.jpeg"/><Relationship Id="rId238" Type="http://schemas.openxmlformats.org/officeDocument/2006/relationships/image" Target="media/image239.jpeg"/><Relationship Id="rId237" Type="http://schemas.openxmlformats.org/officeDocument/2006/relationships/image" Target="media/image238.png"/><Relationship Id="rId236" Type="http://schemas.openxmlformats.org/officeDocument/2006/relationships/image" Target="media/image237.jpeg"/><Relationship Id="rId235" Type="http://schemas.openxmlformats.org/officeDocument/2006/relationships/image" Target="media/image236.png"/><Relationship Id="rId234" Type="http://schemas.openxmlformats.org/officeDocument/2006/relationships/image" Target="media/image235.jpeg"/><Relationship Id="rId233" Type="http://schemas.openxmlformats.org/officeDocument/2006/relationships/image" Target="media/image234.png"/><Relationship Id="rId232" Type="http://schemas.openxmlformats.org/officeDocument/2006/relationships/image" Target="media/image233.jpeg"/><Relationship Id="rId231" Type="http://schemas.openxmlformats.org/officeDocument/2006/relationships/image" Target="media/image232.jpeg"/><Relationship Id="rId230" Type="http://schemas.openxmlformats.org/officeDocument/2006/relationships/image" Target="media/image231.jpeg"/><Relationship Id="rId23" Type="http://schemas.openxmlformats.org/officeDocument/2006/relationships/image" Target="media/image24.png"/><Relationship Id="rId229" Type="http://schemas.openxmlformats.org/officeDocument/2006/relationships/image" Target="media/image230.jpeg"/><Relationship Id="rId228" Type="http://schemas.openxmlformats.org/officeDocument/2006/relationships/image" Target="media/image229.jpeg"/><Relationship Id="rId227" Type="http://schemas.openxmlformats.org/officeDocument/2006/relationships/image" Target="media/image228.png"/><Relationship Id="rId226" Type="http://schemas.openxmlformats.org/officeDocument/2006/relationships/image" Target="media/image227.jpeg"/><Relationship Id="rId225" Type="http://schemas.openxmlformats.org/officeDocument/2006/relationships/image" Target="media/image226.png"/><Relationship Id="rId224" Type="http://schemas.openxmlformats.org/officeDocument/2006/relationships/image" Target="media/image225.jpeg"/><Relationship Id="rId223" Type="http://schemas.openxmlformats.org/officeDocument/2006/relationships/image" Target="media/image224.png"/><Relationship Id="rId222" Type="http://schemas.openxmlformats.org/officeDocument/2006/relationships/image" Target="media/image223.png"/><Relationship Id="rId221" Type="http://schemas.openxmlformats.org/officeDocument/2006/relationships/image" Target="media/image222.jpeg"/><Relationship Id="rId220" Type="http://schemas.openxmlformats.org/officeDocument/2006/relationships/image" Target="media/image221.jpeg"/><Relationship Id="rId22" Type="http://schemas.openxmlformats.org/officeDocument/2006/relationships/image" Target="media/image23.png"/><Relationship Id="rId219" Type="http://schemas.openxmlformats.org/officeDocument/2006/relationships/image" Target="media/image220.jpeg"/><Relationship Id="rId218" Type="http://schemas.openxmlformats.org/officeDocument/2006/relationships/image" Target="media/image219.jpeg"/><Relationship Id="rId217" Type="http://schemas.openxmlformats.org/officeDocument/2006/relationships/image" Target="media/image218.jpeg"/><Relationship Id="rId216" Type="http://schemas.openxmlformats.org/officeDocument/2006/relationships/image" Target="media/image217.png"/><Relationship Id="rId215" Type="http://schemas.openxmlformats.org/officeDocument/2006/relationships/image" Target="media/image216.png"/><Relationship Id="rId214" Type="http://schemas.openxmlformats.org/officeDocument/2006/relationships/image" Target="media/image215.png"/><Relationship Id="rId213" Type="http://schemas.openxmlformats.org/officeDocument/2006/relationships/image" Target="media/image214.jpeg"/><Relationship Id="rId212" Type="http://schemas.openxmlformats.org/officeDocument/2006/relationships/image" Target="media/image213.jpeg"/><Relationship Id="rId211" Type="http://schemas.openxmlformats.org/officeDocument/2006/relationships/image" Target="media/image212.png"/><Relationship Id="rId210" Type="http://schemas.openxmlformats.org/officeDocument/2006/relationships/image" Target="media/image211.jpeg"/><Relationship Id="rId21" Type="http://schemas.openxmlformats.org/officeDocument/2006/relationships/image" Target="media/image22.png"/><Relationship Id="rId209" Type="http://schemas.openxmlformats.org/officeDocument/2006/relationships/image" Target="media/image210.png"/><Relationship Id="rId208" Type="http://schemas.openxmlformats.org/officeDocument/2006/relationships/image" Target="media/image209.jpeg"/><Relationship Id="rId207" Type="http://schemas.openxmlformats.org/officeDocument/2006/relationships/image" Target="media/image208.jpeg"/><Relationship Id="rId206" Type="http://schemas.openxmlformats.org/officeDocument/2006/relationships/image" Target="media/image207.jpeg"/><Relationship Id="rId205" Type="http://schemas.openxmlformats.org/officeDocument/2006/relationships/image" Target="media/image206.png"/><Relationship Id="rId204" Type="http://schemas.openxmlformats.org/officeDocument/2006/relationships/image" Target="media/image205.jpeg"/><Relationship Id="rId203" Type="http://schemas.openxmlformats.org/officeDocument/2006/relationships/image" Target="media/image204.png"/><Relationship Id="rId202" Type="http://schemas.openxmlformats.org/officeDocument/2006/relationships/image" Target="media/image203.jpeg"/><Relationship Id="rId201" Type="http://schemas.openxmlformats.org/officeDocument/2006/relationships/image" Target="media/image202.png"/><Relationship Id="rId200" Type="http://schemas.openxmlformats.org/officeDocument/2006/relationships/image" Target="media/image201.png"/><Relationship Id="rId20" Type="http://schemas.openxmlformats.org/officeDocument/2006/relationships/image" Target="media/image21.png"/><Relationship Id="rId2" Type="http://schemas.openxmlformats.org/officeDocument/2006/relationships/image" Target="media/image3.png"/><Relationship Id="rId199" Type="http://schemas.openxmlformats.org/officeDocument/2006/relationships/image" Target="media/image200.png"/><Relationship Id="rId198" Type="http://schemas.openxmlformats.org/officeDocument/2006/relationships/image" Target="media/image199.png"/><Relationship Id="rId197" Type="http://schemas.openxmlformats.org/officeDocument/2006/relationships/image" Target="media/image198.png"/><Relationship Id="rId196" Type="http://schemas.openxmlformats.org/officeDocument/2006/relationships/image" Target="media/image197.png"/><Relationship Id="rId195" Type="http://schemas.openxmlformats.org/officeDocument/2006/relationships/image" Target="media/image196.png"/><Relationship Id="rId194" Type="http://schemas.openxmlformats.org/officeDocument/2006/relationships/image" Target="media/image195.png"/><Relationship Id="rId193" Type="http://schemas.openxmlformats.org/officeDocument/2006/relationships/image" Target="media/image194.png"/><Relationship Id="rId192" Type="http://schemas.openxmlformats.org/officeDocument/2006/relationships/image" Target="media/image193.png"/><Relationship Id="rId191" Type="http://schemas.openxmlformats.org/officeDocument/2006/relationships/image" Target="media/image192.png"/><Relationship Id="rId190" Type="http://schemas.openxmlformats.org/officeDocument/2006/relationships/image" Target="media/image191.png"/><Relationship Id="rId19" Type="http://schemas.openxmlformats.org/officeDocument/2006/relationships/image" Target="media/image20.png"/><Relationship Id="rId189" Type="http://schemas.openxmlformats.org/officeDocument/2006/relationships/image" Target="media/image190.png"/><Relationship Id="rId188" Type="http://schemas.openxmlformats.org/officeDocument/2006/relationships/image" Target="media/image189.png"/><Relationship Id="rId187" Type="http://schemas.openxmlformats.org/officeDocument/2006/relationships/image" Target="media/image188.png"/><Relationship Id="rId186" Type="http://schemas.openxmlformats.org/officeDocument/2006/relationships/image" Target="media/image187.png"/><Relationship Id="rId185" Type="http://schemas.openxmlformats.org/officeDocument/2006/relationships/image" Target="media/image186.png"/><Relationship Id="rId184" Type="http://schemas.openxmlformats.org/officeDocument/2006/relationships/image" Target="media/image185.png"/><Relationship Id="rId183" Type="http://schemas.openxmlformats.org/officeDocument/2006/relationships/image" Target="media/image184.png"/><Relationship Id="rId182" Type="http://schemas.openxmlformats.org/officeDocument/2006/relationships/image" Target="media/image183.png"/><Relationship Id="rId181" Type="http://schemas.openxmlformats.org/officeDocument/2006/relationships/image" Target="media/image182.png"/><Relationship Id="rId180" Type="http://schemas.openxmlformats.org/officeDocument/2006/relationships/image" Target="media/image181.png"/><Relationship Id="rId18" Type="http://schemas.openxmlformats.org/officeDocument/2006/relationships/image" Target="media/image19.png"/><Relationship Id="rId179" Type="http://schemas.openxmlformats.org/officeDocument/2006/relationships/image" Target="media/image180.png"/><Relationship Id="rId178" Type="http://schemas.openxmlformats.org/officeDocument/2006/relationships/image" Target="media/image179.png"/><Relationship Id="rId177" Type="http://schemas.openxmlformats.org/officeDocument/2006/relationships/image" Target="media/image178.png"/><Relationship Id="rId176" Type="http://schemas.openxmlformats.org/officeDocument/2006/relationships/image" Target="media/image177.png"/><Relationship Id="rId175" Type="http://schemas.openxmlformats.org/officeDocument/2006/relationships/image" Target="media/image176.png"/><Relationship Id="rId174" Type="http://schemas.openxmlformats.org/officeDocument/2006/relationships/image" Target="media/image175.png"/><Relationship Id="rId173" Type="http://schemas.openxmlformats.org/officeDocument/2006/relationships/image" Target="media/image174.png"/><Relationship Id="rId172" Type="http://schemas.openxmlformats.org/officeDocument/2006/relationships/image" Target="media/image173.png"/><Relationship Id="rId171" Type="http://schemas.openxmlformats.org/officeDocument/2006/relationships/image" Target="media/image172.png"/><Relationship Id="rId170" Type="http://schemas.openxmlformats.org/officeDocument/2006/relationships/image" Target="media/image171.png"/><Relationship Id="rId17" Type="http://schemas.openxmlformats.org/officeDocument/2006/relationships/image" Target="media/image18.png"/><Relationship Id="rId169" Type="http://schemas.openxmlformats.org/officeDocument/2006/relationships/image" Target="media/image170.png"/><Relationship Id="rId168" Type="http://schemas.openxmlformats.org/officeDocument/2006/relationships/image" Target="media/image169.png"/><Relationship Id="rId167" Type="http://schemas.openxmlformats.org/officeDocument/2006/relationships/image" Target="media/image168.png"/><Relationship Id="rId166" Type="http://schemas.openxmlformats.org/officeDocument/2006/relationships/image" Target="media/image167.png"/><Relationship Id="rId165" Type="http://schemas.openxmlformats.org/officeDocument/2006/relationships/image" Target="media/image166.png"/><Relationship Id="rId164" Type="http://schemas.openxmlformats.org/officeDocument/2006/relationships/image" Target="media/image165.png"/><Relationship Id="rId163" Type="http://schemas.openxmlformats.org/officeDocument/2006/relationships/image" Target="media/image164.png"/><Relationship Id="rId162" Type="http://schemas.openxmlformats.org/officeDocument/2006/relationships/image" Target="media/image163.png"/><Relationship Id="rId161" Type="http://schemas.openxmlformats.org/officeDocument/2006/relationships/image" Target="media/image162.png"/><Relationship Id="rId160" Type="http://schemas.openxmlformats.org/officeDocument/2006/relationships/image" Target="media/image161.png"/><Relationship Id="rId16" Type="http://schemas.openxmlformats.org/officeDocument/2006/relationships/image" Target="media/image17.png"/><Relationship Id="rId159" Type="http://schemas.openxmlformats.org/officeDocument/2006/relationships/image" Target="media/image160.png"/><Relationship Id="rId158" Type="http://schemas.openxmlformats.org/officeDocument/2006/relationships/image" Target="media/image159.png"/><Relationship Id="rId157" Type="http://schemas.openxmlformats.org/officeDocument/2006/relationships/image" Target="media/image158.png"/><Relationship Id="rId156" Type="http://schemas.openxmlformats.org/officeDocument/2006/relationships/image" Target="media/image157.png"/><Relationship Id="rId155" Type="http://schemas.openxmlformats.org/officeDocument/2006/relationships/image" Target="media/image156.png"/><Relationship Id="rId154" Type="http://schemas.openxmlformats.org/officeDocument/2006/relationships/image" Target="media/image155.png"/><Relationship Id="rId153" Type="http://schemas.openxmlformats.org/officeDocument/2006/relationships/image" Target="media/image154.png"/><Relationship Id="rId152" Type="http://schemas.openxmlformats.org/officeDocument/2006/relationships/image" Target="media/image153.png"/><Relationship Id="rId151" Type="http://schemas.openxmlformats.org/officeDocument/2006/relationships/image" Target="media/image152.png"/><Relationship Id="rId150" Type="http://schemas.openxmlformats.org/officeDocument/2006/relationships/image" Target="media/image151.png"/><Relationship Id="rId15" Type="http://schemas.openxmlformats.org/officeDocument/2006/relationships/image" Target="media/image16.png"/><Relationship Id="rId149" Type="http://schemas.openxmlformats.org/officeDocument/2006/relationships/image" Target="media/image150.png"/><Relationship Id="rId148" Type="http://schemas.openxmlformats.org/officeDocument/2006/relationships/image" Target="media/image149.png"/><Relationship Id="rId147" Type="http://schemas.openxmlformats.org/officeDocument/2006/relationships/image" Target="media/image148.png"/><Relationship Id="rId146" Type="http://schemas.openxmlformats.org/officeDocument/2006/relationships/image" Target="media/image147.png"/><Relationship Id="rId145" Type="http://schemas.openxmlformats.org/officeDocument/2006/relationships/image" Target="media/image146.png"/><Relationship Id="rId144" Type="http://schemas.openxmlformats.org/officeDocument/2006/relationships/image" Target="media/image145.png"/><Relationship Id="rId143" Type="http://schemas.openxmlformats.org/officeDocument/2006/relationships/image" Target="media/image144.png"/><Relationship Id="rId142" Type="http://schemas.openxmlformats.org/officeDocument/2006/relationships/image" Target="media/image143.png"/><Relationship Id="rId141" Type="http://schemas.openxmlformats.org/officeDocument/2006/relationships/image" Target="media/image142.png"/><Relationship Id="rId140" Type="http://schemas.openxmlformats.org/officeDocument/2006/relationships/image" Target="media/image141.png"/><Relationship Id="rId14" Type="http://schemas.openxmlformats.org/officeDocument/2006/relationships/image" Target="media/image15.png"/><Relationship Id="rId139" Type="http://schemas.openxmlformats.org/officeDocument/2006/relationships/image" Target="media/image140.png"/><Relationship Id="rId138" Type="http://schemas.openxmlformats.org/officeDocument/2006/relationships/image" Target="media/image139.png"/><Relationship Id="rId137" Type="http://schemas.openxmlformats.org/officeDocument/2006/relationships/image" Target="media/image138.png"/><Relationship Id="rId136" Type="http://schemas.openxmlformats.org/officeDocument/2006/relationships/image" Target="media/image137.png"/><Relationship Id="rId135" Type="http://schemas.openxmlformats.org/officeDocument/2006/relationships/image" Target="media/image136.png"/><Relationship Id="rId134" Type="http://schemas.openxmlformats.org/officeDocument/2006/relationships/image" Target="media/image135.png"/><Relationship Id="rId133" Type="http://schemas.openxmlformats.org/officeDocument/2006/relationships/image" Target="media/image134.png"/><Relationship Id="rId132" Type="http://schemas.openxmlformats.org/officeDocument/2006/relationships/image" Target="media/image133.png"/><Relationship Id="rId131" Type="http://schemas.openxmlformats.org/officeDocument/2006/relationships/image" Target="media/image132.png"/><Relationship Id="rId130" Type="http://schemas.openxmlformats.org/officeDocument/2006/relationships/image" Target="media/image131.png"/><Relationship Id="rId13" Type="http://schemas.openxmlformats.org/officeDocument/2006/relationships/image" Target="media/image14.png"/><Relationship Id="rId129" Type="http://schemas.openxmlformats.org/officeDocument/2006/relationships/image" Target="media/image130.png"/><Relationship Id="rId128" Type="http://schemas.openxmlformats.org/officeDocument/2006/relationships/image" Target="media/image129.png"/><Relationship Id="rId127" Type="http://schemas.openxmlformats.org/officeDocument/2006/relationships/image" Target="media/image128.png"/><Relationship Id="rId126" Type="http://schemas.openxmlformats.org/officeDocument/2006/relationships/image" Target="media/image127.png"/><Relationship Id="rId125" Type="http://schemas.openxmlformats.org/officeDocument/2006/relationships/image" Target="media/image126.png"/><Relationship Id="rId124" Type="http://schemas.openxmlformats.org/officeDocument/2006/relationships/image" Target="media/image125.png"/><Relationship Id="rId123" Type="http://schemas.openxmlformats.org/officeDocument/2006/relationships/image" Target="media/image124.png"/><Relationship Id="rId122" Type="http://schemas.openxmlformats.org/officeDocument/2006/relationships/image" Target="media/image123.png"/><Relationship Id="rId121" Type="http://schemas.openxmlformats.org/officeDocument/2006/relationships/image" Target="media/image122.png"/><Relationship Id="rId120" Type="http://schemas.openxmlformats.org/officeDocument/2006/relationships/image" Target="media/image121.png"/><Relationship Id="rId12" Type="http://schemas.openxmlformats.org/officeDocument/2006/relationships/image" Target="media/image13.png"/><Relationship Id="rId119" Type="http://schemas.openxmlformats.org/officeDocument/2006/relationships/image" Target="media/image120.png"/><Relationship Id="rId118" Type="http://schemas.openxmlformats.org/officeDocument/2006/relationships/image" Target="media/image119.png"/><Relationship Id="rId117" Type="http://schemas.openxmlformats.org/officeDocument/2006/relationships/image" Target="media/image118.png"/><Relationship Id="rId116" Type="http://schemas.openxmlformats.org/officeDocument/2006/relationships/image" Target="media/image117.png"/><Relationship Id="rId115" Type="http://schemas.openxmlformats.org/officeDocument/2006/relationships/image" Target="media/image116.png"/><Relationship Id="rId114" Type="http://schemas.openxmlformats.org/officeDocument/2006/relationships/image" Target="media/image115.png"/><Relationship Id="rId113" Type="http://schemas.openxmlformats.org/officeDocument/2006/relationships/image" Target="media/image114.png"/><Relationship Id="rId112" Type="http://schemas.openxmlformats.org/officeDocument/2006/relationships/image" Target="media/image113.png"/><Relationship Id="rId111" Type="http://schemas.openxmlformats.org/officeDocument/2006/relationships/image" Target="media/image112.png"/><Relationship Id="rId110" Type="http://schemas.openxmlformats.org/officeDocument/2006/relationships/image" Target="media/image111.png"/><Relationship Id="rId11" Type="http://schemas.openxmlformats.org/officeDocument/2006/relationships/image" Target="media/image12.png"/><Relationship Id="rId109" Type="http://schemas.openxmlformats.org/officeDocument/2006/relationships/image" Target="media/image110.png"/><Relationship Id="rId108" Type="http://schemas.openxmlformats.org/officeDocument/2006/relationships/image" Target="media/image109.png"/><Relationship Id="rId107" Type="http://schemas.openxmlformats.org/officeDocument/2006/relationships/image" Target="media/image108.png"/><Relationship Id="rId106" Type="http://schemas.openxmlformats.org/officeDocument/2006/relationships/image" Target="media/image107.png"/><Relationship Id="rId105" Type="http://schemas.openxmlformats.org/officeDocument/2006/relationships/image" Target="media/image106.png"/><Relationship Id="rId104" Type="http://schemas.openxmlformats.org/officeDocument/2006/relationships/image" Target="media/image105.png"/><Relationship Id="rId103" Type="http://schemas.openxmlformats.org/officeDocument/2006/relationships/image" Target="media/image104.png"/><Relationship Id="rId102" Type="http://schemas.openxmlformats.org/officeDocument/2006/relationships/image" Target="media/image103.png"/><Relationship Id="rId101" Type="http://schemas.openxmlformats.org/officeDocument/2006/relationships/image" Target="media/image102.png"/><Relationship Id="rId100" Type="http://schemas.openxmlformats.org/officeDocument/2006/relationships/image" Target="media/image101.png"/><Relationship Id="rId10" Type="http://schemas.openxmlformats.org/officeDocument/2006/relationships/image" Target="media/image11.png"/><Relationship Id="rId1" Type="http://schemas.openxmlformats.org/officeDocument/2006/relationships/image" Target="media/image2.png"/></Relationships>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customXml" Target="../customXml/item2.xml"/><Relationship Id="rId7" Type="http://schemas.openxmlformats.org/officeDocument/2006/relationships/customXml" Target="../customXml/item1.xml"/><Relationship Id="rId6" Type="http://www.wps.cn/officeDocument/2020/cellImage" Target="cellimages.xml"/><Relationship Id="rId5" Type="http://schemas.openxmlformats.org/officeDocument/2006/relationships/sharedStrings" Target="sharedStrings.xml"/><Relationship Id="rId4" Type="http://schemas.openxmlformats.org/officeDocument/2006/relationships/theme" Target="theme/theme1.xml"/><Relationship Id="rId3" Type="http://schemas.openxmlformats.org/officeDocument/2006/relationships/worksheet" Target="worksheets/sheet3.xml"/><Relationship Id="rId2" Type="http://schemas.openxmlformats.org/officeDocument/2006/relationships/worksheet" Target="worksheets/sheet2.xml"/><Relationship Id="rId10" Type="http://www.wps.cn/officeDocument/2023/relationships/woinfos" Target="woinfos.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9" Type="http://schemas.openxmlformats.org/officeDocument/2006/relationships/image" Target="../media/image100.png"/><Relationship Id="rId98" Type="http://schemas.openxmlformats.org/officeDocument/2006/relationships/image" Target="../media/image99.png"/><Relationship Id="rId97" Type="http://schemas.openxmlformats.org/officeDocument/2006/relationships/image" Target="../media/image98.png"/><Relationship Id="rId96" Type="http://schemas.openxmlformats.org/officeDocument/2006/relationships/image" Target="../media/image97.png"/><Relationship Id="rId95" Type="http://schemas.openxmlformats.org/officeDocument/2006/relationships/image" Target="../media/image96.png"/><Relationship Id="rId94" Type="http://schemas.openxmlformats.org/officeDocument/2006/relationships/image" Target="../media/image95.png"/><Relationship Id="rId93" Type="http://schemas.openxmlformats.org/officeDocument/2006/relationships/image" Target="../media/image94.png"/><Relationship Id="rId92" Type="http://schemas.openxmlformats.org/officeDocument/2006/relationships/image" Target="../media/image93.png"/><Relationship Id="rId91" Type="http://schemas.openxmlformats.org/officeDocument/2006/relationships/image" Target="../media/image92.png"/><Relationship Id="rId90" Type="http://schemas.openxmlformats.org/officeDocument/2006/relationships/image" Target="../media/image91.png"/><Relationship Id="rId9" Type="http://schemas.openxmlformats.org/officeDocument/2006/relationships/image" Target="../media/image10.png"/><Relationship Id="rId89" Type="http://schemas.openxmlformats.org/officeDocument/2006/relationships/image" Target="../media/image90.png"/><Relationship Id="rId88" Type="http://schemas.openxmlformats.org/officeDocument/2006/relationships/image" Target="../media/image89.png"/><Relationship Id="rId87" Type="http://schemas.openxmlformats.org/officeDocument/2006/relationships/image" Target="../media/image88.png"/><Relationship Id="rId86" Type="http://schemas.openxmlformats.org/officeDocument/2006/relationships/image" Target="../media/image87.png"/><Relationship Id="rId85" Type="http://schemas.openxmlformats.org/officeDocument/2006/relationships/image" Target="../media/image86.png"/><Relationship Id="rId84" Type="http://schemas.openxmlformats.org/officeDocument/2006/relationships/image" Target="../media/image85.png"/><Relationship Id="rId83" Type="http://schemas.openxmlformats.org/officeDocument/2006/relationships/image" Target="../media/image84.png"/><Relationship Id="rId82" Type="http://schemas.openxmlformats.org/officeDocument/2006/relationships/image" Target="../media/image83.png"/><Relationship Id="rId81" Type="http://schemas.openxmlformats.org/officeDocument/2006/relationships/image" Target="../media/image82.png"/><Relationship Id="rId80" Type="http://schemas.openxmlformats.org/officeDocument/2006/relationships/image" Target="../media/image81.png"/><Relationship Id="rId8" Type="http://schemas.openxmlformats.org/officeDocument/2006/relationships/image" Target="../media/image9.png"/><Relationship Id="rId79" Type="http://schemas.openxmlformats.org/officeDocument/2006/relationships/image" Target="../media/image80.png"/><Relationship Id="rId78" Type="http://schemas.openxmlformats.org/officeDocument/2006/relationships/image" Target="../media/image79.png"/><Relationship Id="rId77" Type="http://schemas.openxmlformats.org/officeDocument/2006/relationships/image" Target="../media/image78.png"/><Relationship Id="rId76" Type="http://schemas.openxmlformats.org/officeDocument/2006/relationships/image" Target="../media/image77.png"/><Relationship Id="rId75" Type="http://schemas.openxmlformats.org/officeDocument/2006/relationships/image" Target="../media/image76.png"/><Relationship Id="rId74" Type="http://schemas.openxmlformats.org/officeDocument/2006/relationships/image" Target="../media/image75.png"/><Relationship Id="rId73" Type="http://schemas.openxmlformats.org/officeDocument/2006/relationships/image" Target="../media/image74.png"/><Relationship Id="rId72" Type="http://schemas.openxmlformats.org/officeDocument/2006/relationships/image" Target="../media/image73.png"/><Relationship Id="rId71" Type="http://schemas.openxmlformats.org/officeDocument/2006/relationships/image" Target="../media/image72.png"/><Relationship Id="rId70" Type="http://schemas.openxmlformats.org/officeDocument/2006/relationships/image" Target="../media/image71.png"/><Relationship Id="rId7" Type="http://schemas.openxmlformats.org/officeDocument/2006/relationships/image" Target="../media/image8.png"/><Relationship Id="rId69" Type="http://schemas.openxmlformats.org/officeDocument/2006/relationships/image" Target="../media/image70.png"/><Relationship Id="rId68" Type="http://schemas.openxmlformats.org/officeDocument/2006/relationships/image" Target="../media/image69.png"/><Relationship Id="rId67" Type="http://schemas.openxmlformats.org/officeDocument/2006/relationships/image" Target="../media/image68.png"/><Relationship Id="rId66" Type="http://schemas.openxmlformats.org/officeDocument/2006/relationships/image" Target="../media/image67.png"/><Relationship Id="rId65" Type="http://schemas.openxmlformats.org/officeDocument/2006/relationships/image" Target="../media/image66.png"/><Relationship Id="rId64" Type="http://schemas.openxmlformats.org/officeDocument/2006/relationships/image" Target="../media/image65.png"/><Relationship Id="rId63" Type="http://schemas.openxmlformats.org/officeDocument/2006/relationships/image" Target="../media/image64.png"/><Relationship Id="rId62" Type="http://schemas.openxmlformats.org/officeDocument/2006/relationships/image" Target="../media/image63.png"/><Relationship Id="rId61" Type="http://schemas.openxmlformats.org/officeDocument/2006/relationships/image" Target="../media/image62.png"/><Relationship Id="rId60" Type="http://schemas.openxmlformats.org/officeDocument/2006/relationships/image" Target="../media/image61.png"/><Relationship Id="rId6" Type="http://schemas.openxmlformats.org/officeDocument/2006/relationships/image" Target="../media/image7.png"/><Relationship Id="rId59" Type="http://schemas.openxmlformats.org/officeDocument/2006/relationships/image" Target="../media/image60.png"/><Relationship Id="rId58" Type="http://schemas.openxmlformats.org/officeDocument/2006/relationships/image" Target="../media/image59.png"/><Relationship Id="rId57" Type="http://schemas.openxmlformats.org/officeDocument/2006/relationships/image" Target="../media/image58.png"/><Relationship Id="rId56" Type="http://schemas.openxmlformats.org/officeDocument/2006/relationships/image" Target="../media/image57.png"/><Relationship Id="rId55" Type="http://schemas.openxmlformats.org/officeDocument/2006/relationships/image" Target="../media/image56.png"/><Relationship Id="rId54" Type="http://schemas.openxmlformats.org/officeDocument/2006/relationships/image" Target="../media/image55.png"/><Relationship Id="rId53" Type="http://schemas.openxmlformats.org/officeDocument/2006/relationships/image" Target="../media/image54.png"/><Relationship Id="rId52" Type="http://schemas.openxmlformats.org/officeDocument/2006/relationships/image" Target="../media/image53.png"/><Relationship Id="rId51" Type="http://schemas.openxmlformats.org/officeDocument/2006/relationships/image" Target="../media/image52.png"/><Relationship Id="rId50" Type="http://schemas.openxmlformats.org/officeDocument/2006/relationships/image" Target="../media/image51.png"/><Relationship Id="rId5" Type="http://schemas.openxmlformats.org/officeDocument/2006/relationships/image" Target="../media/image6.png"/><Relationship Id="rId49" Type="http://schemas.openxmlformats.org/officeDocument/2006/relationships/image" Target="../media/image50.png"/><Relationship Id="rId48" Type="http://schemas.openxmlformats.org/officeDocument/2006/relationships/image" Target="../media/image49.png"/><Relationship Id="rId47" Type="http://schemas.openxmlformats.org/officeDocument/2006/relationships/image" Target="../media/image48.png"/><Relationship Id="rId46" Type="http://schemas.openxmlformats.org/officeDocument/2006/relationships/image" Target="../media/image47.png"/><Relationship Id="rId45" Type="http://schemas.openxmlformats.org/officeDocument/2006/relationships/image" Target="../media/image46.png"/><Relationship Id="rId44" Type="http://schemas.openxmlformats.org/officeDocument/2006/relationships/image" Target="../media/image45.png"/><Relationship Id="rId43" Type="http://schemas.openxmlformats.org/officeDocument/2006/relationships/image" Target="../media/image44.png"/><Relationship Id="rId42" Type="http://schemas.openxmlformats.org/officeDocument/2006/relationships/image" Target="../media/image43.png"/><Relationship Id="rId41" Type="http://schemas.openxmlformats.org/officeDocument/2006/relationships/image" Target="../media/image42.png"/><Relationship Id="rId40" Type="http://schemas.openxmlformats.org/officeDocument/2006/relationships/image" Target="../media/image41.png"/><Relationship Id="rId4" Type="http://schemas.openxmlformats.org/officeDocument/2006/relationships/image" Target="../media/image5.png"/><Relationship Id="rId39" Type="http://schemas.openxmlformats.org/officeDocument/2006/relationships/image" Target="../media/image40.png"/><Relationship Id="rId38" Type="http://schemas.openxmlformats.org/officeDocument/2006/relationships/image" Target="../media/image39.png"/><Relationship Id="rId37" Type="http://schemas.openxmlformats.org/officeDocument/2006/relationships/image" Target="../media/image38.png"/><Relationship Id="rId36" Type="http://schemas.openxmlformats.org/officeDocument/2006/relationships/image" Target="../media/image37.png"/><Relationship Id="rId35" Type="http://schemas.openxmlformats.org/officeDocument/2006/relationships/image" Target="../media/image36.png"/><Relationship Id="rId34" Type="http://schemas.openxmlformats.org/officeDocument/2006/relationships/image" Target="../media/image35.png"/><Relationship Id="rId33" Type="http://schemas.openxmlformats.org/officeDocument/2006/relationships/image" Target="../media/image34.png"/><Relationship Id="rId32" Type="http://schemas.openxmlformats.org/officeDocument/2006/relationships/image" Target="../media/image33.png"/><Relationship Id="rId31" Type="http://schemas.openxmlformats.org/officeDocument/2006/relationships/image" Target="../media/image32.png"/><Relationship Id="rId30" Type="http://schemas.openxmlformats.org/officeDocument/2006/relationships/image" Target="../media/image31.png"/><Relationship Id="rId3" Type="http://schemas.openxmlformats.org/officeDocument/2006/relationships/image" Target="../media/image4.png"/><Relationship Id="rId29" Type="http://schemas.openxmlformats.org/officeDocument/2006/relationships/image" Target="../media/image30.png"/><Relationship Id="rId28" Type="http://schemas.openxmlformats.org/officeDocument/2006/relationships/image" Target="../media/image29.png"/><Relationship Id="rId27" Type="http://schemas.openxmlformats.org/officeDocument/2006/relationships/image" Target="../media/image28.png"/><Relationship Id="rId26" Type="http://schemas.openxmlformats.org/officeDocument/2006/relationships/image" Target="../media/image27.png"/><Relationship Id="rId25" Type="http://schemas.openxmlformats.org/officeDocument/2006/relationships/image" Target="../media/image26.png"/><Relationship Id="rId242" Type="http://schemas.openxmlformats.org/officeDocument/2006/relationships/image" Target="../media/image243.jpeg"/><Relationship Id="rId241" Type="http://schemas.openxmlformats.org/officeDocument/2006/relationships/image" Target="../media/image242.jpeg"/><Relationship Id="rId240" Type="http://schemas.openxmlformats.org/officeDocument/2006/relationships/image" Target="../media/image241.jpeg"/><Relationship Id="rId24" Type="http://schemas.openxmlformats.org/officeDocument/2006/relationships/image" Target="../media/image25.png"/><Relationship Id="rId239" Type="http://schemas.openxmlformats.org/officeDocument/2006/relationships/image" Target="../media/image240.jpeg"/><Relationship Id="rId238" Type="http://schemas.openxmlformats.org/officeDocument/2006/relationships/image" Target="../media/image239.jpeg"/><Relationship Id="rId237" Type="http://schemas.openxmlformats.org/officeDocument/2006/relationships/image" Target="../media/image238.png"/><Relationship Id="rId236" Type="http://schemas.openxmlformats.org/officeDocument/2006/relationships/image" Target="../media/image237.jpeg"/><Relationship Id="rId235" Type="http://schemas.openxmlformats.org/officeDocument/2006/relationships/image" Target="../media/image236.png"/><Relationship Id="rId234" Type="http://schemas.openxmlformats.org/officeDocument/2006/relationships/image" Target="../media/image235.jpeg"/><Relationship Id="rId233" Type="http://schemas.openxmlformats.org/officeDocument/2006/relationships/image" Target="../media/image234.png"/><Relationship Id="rId232" Type="http://schemas.openxmlformats.org/officeDocument/2006/relationships/image" Target="../media/image233.jpeg"/><Relationship Id="rId231" Type="http://schemas.openxmlformats.org/officeDocument/2006/relationships/image" Target="../media/image232.jpeg"/><Relationship Id="rId230" Type="http://schemas.openxmlformats.org/officeDocument/2006/relationships/image" Target="../media/image231.jpeg"/><Relationship Id="rId23" Type="http://schemas.openxmlformats.org/officeDocument/2006/relationships/image" Target="../media/image24.png"/><Relationship Id="rId229" Type="http://schemas.openxmlformats.org/officeDocument/2006/relationships/image" Target="../media/image230.jpeg"/><Relationship Id="rId228" Type="http://schemas.openxmlformats.org/officeDocument/2006/relationships/image" Target="../media/image229.jpeg"/><Relationship Id="rId227" Type="http://schemas.openxmlformats.org/officeDocument/2006/relationships/image" Target="../media/image228.png"/><Relationship Id="rId226" Type="http://schemas.openxmlformats.org/officeDocument/2006/relationships/image" Target="../media/image227.jpeg"/><Relationship Id="rId225" Type="http://schemas.openxmlformats.org/officeDocument/2006/relationships/image" Target="../media/image226.png"/><Relationship Id="rId224" Type="http://schemas.openxmlformats.org/officeDocument/2006/relationships/image" Target="../media/image225.jpeg"/><Relationship Id="rId223" Type="http://schemas.openxmlformats.org/officeDocument/2006/relationships/image" Target="../media/image224.png"/><Relationship Id="rId222" Type="http://schemas.openxmlformats.org/officeDocument/2006/relationships/image" Target="../media/image223.png"/><Relationship Id="rId221" Type="http://schemas.openxmlformats.org/officeDocument/2006/relationships/image" Target="../media/image222.jpeg"/><Relationship Id="rId220" Type="http://schemas.openxmlformats.org/officeDocument/2006/relationships/image" Target="../media/image221.jpeg"/><Relationship Id="rId22" Type="http://schemas.openxmlformats.org/officeDocument/2006/relationships/image" Target="../media/image23.png"/><Relationship Id="rId219" Type="http://schemas.openxmlformats.org/officeDocument/2006/relationships/image" Target="../media/image220.jpeg"/><Relationship Id="rId218" Type="http://schemas.openxmlformats.org/officeDocument/2006/relationships/image" Target="../media/image219.jpeg"/><Relationship Id="rId217" Type="http://schemas.openxmlformats.org/officeDocument/2006/relationships/image" Target="../media/image218.jpeg"/><Relationship Id="rId216" Type="http://schemas.openxmlformats.org/officeDocument/2006/relationships/image" Target="../media/image217.png"/><Relationship Id="rId215" Type="http://schemas.openxmlformats.org/officeDocument/2006/relationships/image" Target="../media/image216.png"/><Relationship Id="rId214" Type="http://schemas.openxmlformats.org/officeDocument/2006/relationships/image" Target="../media/image215.png"/><Relationship Id="rId213" Type="http://schemas.openxmlformats.org/officeDocument/2006/relationships/image" Target="../media/image214.jpeg"/><Relationship Id="rId212" Type="http://schemas.openxmlformats.org/officeDocument/2006/relationships/image" Target="../media/image213.jpeg"/><Relationship Id="rId211" Type="http://schemas.openxmlformats.org/officeDocument/2006/relationships/image" Target="../media/image212.png"/><Relationship Id="rId210" Type="http://schemas.openxmlformats.org/officeDocument/2006/relationships/image" Target="../media/image211.jpeg"/><Relationship Id="rId21" Type="http://schemas.openxmlformats.org/officeDocument/2006/relationships/image" Target="../media/image22.png"/><Relationship Id="rId209" Type="http://schemas.openxmlformats.org/officeDocument/2006/relationships/image" Target="../media/image210.png"/><Relationship Id="rId208" Type="http://schemas.openxmlformats.org/officeDocument/2006/relationships/image" Target="../media/image209.jpeg"/><Relationship Id="rId207" Type="http://schemas.openxmlformats.org/officeDocument/2006/relationships/image" Target="../media/image208.jpeg"/><Relationship Id="rId206" Type="http://schemas.openxmlformats.org/officeDocument/2006/relationships/image" Target="../media/image207.jpeg"/><Relationship Id="rId205" Type="http://schemas.openxmlformats.org/officeDocument/2006/relationships/image" Target="../media/image206.png"/><Relationship Id="rId204" Type="http://schemas.openxmlformats.org/officeDocument/2006/relationships/image" Target="../media/image205.jpeg"/><Relationship Id="rId203" Type="http://schemas.openxmlformats.org/officeDocument/2006/relationships/image" Target="../media/image204.png"/><Relationship Id="rId202" Type="http://schemas.openxmlformats.org/officeDocument/2006/relationships/image" Target="../media/image203.jpeg"/><Relationship Id="rId201" Type="http://schemas.openxmlformats.org/officeDocument/2006/relationships/image" Target="../media/image202.png"/><Relationship Id="rId200" Type="http://schemas.openxmlformats.org/officeDocument/2006/relationships/image" Target="../media/image201.png"/><Relationship Id="rId20" Type="http://schemas.openxmlformats.org/officeDocument/2006/relationships/image" Target="../media/image21.png"/><Relationship Id="rId2" Type="http://schemas.openxmlformats.org/officeDocument/2006/relationships/image" Target="../media/image3.png"/><Relationship Id="rId199" Type="http://schemas.openxmlformats.org/officeDocument/2006/relationships/image" Target="../media/image200.png"/><Relationship Id="rId198" Type="http://schemas.openxmlformats.org/officeDocument/2006/relationships/image" Target="../media/image199.png"/><Relationship Id="rId197" Type="http://schemas.openxmlformats.org/officeDocument/2006/relationships/image" Target="../media/image198.png"/><Relationship Id="rId196" Type="http://schemas.openxmlformats.org/officeDocument/2006/relationships/image" Target="../media/image197.png"/><Relationship Id="rId195" Type="http://schemas.openxmlformats.org/officeDocument/2006/relationships/image" Target="../media/image196.png"/><Relationship Id="rId194" Type="http://schemas.openxmlformats.org/officeDocument/2006/relationships/image" Target="../media/image195.png"/><Relationship Id="rId193" Type="http://schemas.openxmlformats.org/officeDocument/2006/relationships/image" Target="../media/image194.png"/><Relationship Id="rId192" Type="http://schemas.openxmlformats.org/officeDocument/2006/relationships/image" Target="../media/image193.png"/><Relationship Id="rId191" Type="http://schemas.openxmlformats.org/officeDocument/2006/relationships/image" Target="../media/image192.png"/><Relationship Id="rId190" Type="http://schemas.openxmlformats.org/officeDocument/2006/relationships/image" Target="../media/image191.png"/><Relationship Id="rId19" Type="http://schemas.openxmlformats.org/officeDocument/2006/relationships/image" Target="../media/image20.png"/><Relationship Id="rId189" Type="http://schemas.openxmlformats.org/officeDocument/2006/relationships/image" Target="../media/image190.png"/><Relationship Id="rId188" Type="http://schemas.openxmlformats.org/officeDocument/2006/relationships/image" Target="../media/image189.png"/><Relationship Id="rId187" Type="http://schemas.openxmlformats.org/officeDocument/2006/relationships/image" Target="../media/image188.png"/><Relationship Id="rId186" Type="http://schemas.openxmlformats.org/officeDocument/2006/relationships/image" Target="../media/image187.png"/><Relationship Id="rId185" Type="http://schemas.openxmlformats.org/officeDocument/2006/relationships/image" Target="../media/image186.png"/><Relationship Id="rId184" Type="http://schemas.openxmlformats.org/officeDocument/2006/relationships/image" Target="../media/image185.png"/><Relationship Id="rId183" Type="http://schemas.openxmlformats.org/officeDocument/2006/relationships/image" Target="../media/image184.png"/><Relationship Id="rId182" Type="http://schemas.openxmlformats.org/officeDocument/2006/relationships/image" Target="../media/image183.png"/><Relationship Id="rId181" Type="http://schemas.openxmlformats.org/officeDocument/2006/relationships/image" Target="../media/image182.png"/><Relationship Id="rId180" Type="http://schemas.openxmlformats.org/officeDocument/2006/relationships/image" Target="../media/image181.png"/><Relationship Id="rId18" Type="http://schemas.openxmlformats.org/officeDocument/2006/relationships/image" Target="../media/image19.png"/><Relationship Id="rId179" Type="http://schemas.openxmlformats.org/officeDocument/2006/relationships/image" Target="../media/image180.png"/><Relationship Id="rId178" Type="http://schemas.openxmlformats.org/officeDocument/2006/relationships/image" Target="../media/image179.png"/><Relationship Id="rId177" Type="http://schemas.openxmlformats.org/officeDocument/2006/relationships/image" Target="../media/image178.png"/><Relationship Id="rId176" Type="http://schemas.openxmlformats.org/officeDocument/2006/relationships/image" Target="../media/image177.png"/><Relationship Id="rId175" Type="http://schemas.openxmlformats.org/officeDocument/2006/relationships/image" Target="../media/image176.png"/><Relationship Id="rId174" Type="http://schemas.openxmlformats.org/officeDocument/2006/relationships/image" Target="../media/image175.png"/><Relationship Id="rId173" Type="http://schemas.openxmlformats.org/officeDocument/2006/relationships/image" Target="../media/image174.png"/><Relationship Id="rId172" Type="http://schemas.openxmlformats.org/officeDocument/2006/relationships/image" Target="../media/image173.png"/><Relationship Id="rId171" Type="http://schemas.openxmlformats.org/officeDocument/2006/relationships/image" Target="../media/image172.png"/><Relationship Id="rId170" Type="http://schemas.openxmlformats.org/officeDocument/2006/relationships/image" Target="../media/image171.png"/><Relationship Id="rId17" Type="http://schemas.openxmlformats.org/officeDocument/2006/relationships/image" Target="../media/image18.png"/><Relationship Id="rId169" Type="http://schemas.openxmlformats.org/officeDocument/2006/relationships/image" Target="../media/image170.png"/><Relationship Id="rId168" Type="http://schemas.openxmlformats.org/officeDocument/2006/relationships/image" Target="../media/image169.png"/><Relationship Id="rId167" Type="http://schemas.openxmlformats.org/officeDocument/2006/relationships/image" Target="../media/image168.png"/><Relationship Id="rId166" Type="http://schemas.openxmlformats.org/officeDocument/2006/relationships/image" Target="../media/image167.png"/><Relationship Id="rId165" Type="http://schemas.openxmlformats.org/officeDocument/2006/relationships/image" Target="../media/image166.png"/><Relationship Id="rId164" Type="http://schemas.openxmlformats.org/officeDocument/2006/relationships/image" Target="../media/image165.png"/><Relationship Id="rId163" Type="http://schemas.openxmlformats.org/officeDocument/2006/relationships/image" Target="../media/image164.png"/><Relationship Id="rId162" Type="http://schemas.openxmlformats.org/officeDocument/2006/relationships/image" Target="../media/image163.png"/><Relationship Id="rId161" Type="http://schemas.openxmlformats.org/officeDocument/2006/relationships/image" Target="../media/image162.png"/><Relationship Id="rId160" Type="http://schemas.openxmlformats.org/officeDocument/2006/relationships/image" Target="../media/image161.png"/><Relationship Id="rId16" Type="http://schemas.openxmlformats.org/officeDocument/2006/relationships/image" Target="../media/image17.png"/><Relationship Id="rId159" Type="http://schemas.openxmlformats.org/officeDocument/2006/relationships/image" Target="../media/image160.png"/><Relationship Id="rId158" Type="http://schemas.openxmlformats.org/officeDocument/2006/relationships/image" Target="../media/image159.png"/><Relationship Id="rId157" Type="http://schemas.openxmlformats.org/officeDocument/2006/relationships/image" Target="../media/image158.png"/><Relationship Id="rId156" Type="http://schemas.openxmlformats.org/officeDocument/2006/relationships/image" Target="../media/image157.png"/><Relationship Id="rId155" Type="http://schemas.openxmlformats.org/officeDocument/2006/relationships/image" Target="../media/image156.png"/><Relationship Id="rId154" Type="http://schemas.openxmlformats.org/officeDocument/2006/relationships/image" Target="../media/image155.png"/><Relationship Id="rId153" Type="http://schemas.openxmlformats.org/officeDocument/2006/relationships/image" Target="../media/image154.png"/><Relationship Id="rId152" Type="http://schemas.openxmlformats.org/officeDocument/2006/relationships/image" Target="../media/image153.png"/><Relationship Id="rId151" Type="http://schemas.openxmlformats.org/officeDocument/2006/relationships/image" Target="../media/image152.png"/><Relationship Id="rId150" Type="http://schemas.openxmlformats.org/officeDocument/2006/relationships/image" Target="../media/image151.png"/><Relationship Id="rId15" Type="http://schemas.openxmlformats.org/officeDocument/2006/relationships/image" Target="../media/image16.png"/><Relationship Id="rId149" Type="http://schemas.openxmlformats.org/officeDocument/2006/relationships/image" Target="../media/image150.png"/><Relationship Id="rId148" Type="http://schemas.openxmlformats.org/officeDocument/2006/relationships/image" Target="../media/image149.png"/><Relationship Id="rId147" Type="http://schemas.openxmlformats.org/officeDocument/2006/relationships/image" Target="../media/image148.png"/><Relationship Id="rId146" Type="http://schemas.openxmlformats.org/officeDocument/2006/relationships/image" Target="../media/image147.png"/><Relationship Id="rId145" Type="http://schemas.openxmlformats.org/officeDocument/2006/relationships/image" Target="../media/image146.png"/><Relationship Id="rId144" Type="http://schemas.openxmlformats.org/officeDocument/2006/relationships/image" Target="../media/image145.png"/><Relationship Id="rId143" Type="http://schemas.openxmlformats.org/officeDocument/2006/relationships/image" Target="../media/image144.png"/><Relationship Id="rId142" Type="http://schemas.openxmlformats.org/officeDocument/2006/relationships/image" Target="../media/image143.png"/><Relationship Id="rId141" Type="http://schemas.openxmlformats.org/officeDocument/2006/relationships/image" Target="../media/image142.png"/><Relationship Id="rId140" Type="http://schemas.openxmlformats.org/officeDocument/2006/relationships/image" Target="../media/image141.png"/><Relationship Id="rId14" Type="http://schemas.openxmlformats.org/officeDocument/2006/relationships/image" Target="../media/image15.png"/><Relationship Id="rId139" Type="http://schemas.openxmlformats.org/officeDocument/2006/relationships/image" Target="../media/image140.png"/><Relationship Id="rId138" Type="http://schemas.openxmlformats.org/officeDocument/2006/relationships/image" Target="../media/image139.png"/><Relationship Id="rId137" Type="http://schemas.openxmlformats.org/officeDocument/2006/relationships/image" Target="../media/image138.png"/><Relationship Id="rId136" Type="http://schemas.openxmlformats.org/officeDocument/2006/relationships/image" Target="../media/image137.png"/><Relationship Id="rId135" Type="http://schemas.openxmlformats.org/officeDocument/2006/relationships/image" Target="../media/image136.png"/><Relationship Id="rId134" Type="http://schemas.openxmlformats.org/officeDocument/2006/relationships/image" Target="../media/image135.png"/><Relationship Id="rId133" Type="http://schemas.openxmlformats.org/officeDocument/2006/relationships/image" Target="../media/image134.png"/><Relationship Id="rId132" Type="http://schemas.openxmlformats.org/officeDocument/2006/relationships/image" Target="../media/image133.png"/><Relationship Id="rId131" Type="http://schemas.openxmlformats.org/officeDocument/2006/relationships/image" Target="../media/image132.png"/><Relationship Id="rId130" Type="http://schemas.openxmlformats.org/officeDocument/2006/relationships/image" Target="../media/image131.png"/><Relationship Id="rId13" Type="http://schemas.openxmlformats.org/officeDocument/2006/relationships/image" Target="../media/image14.png"/><Relationship Id="rId129" Type="http://schemas.openxmlformats.org/officeDocument/2006/relationships/image" Target="../media/image130.png"/><Relationship Id="rId128" Type="http://schemas.openxmlformats.org/officeDocument/2006/relationships/image" Target="../media/image129.png"/><Relationship Id="rId127" Type="http://schemas.openxmlformats.org/officeDocument/2006/relationships/image" Target="../media/image128.png"/><Relationship Id="rId126" Type="http://schemas.openxmlformats.org/officeDocument/2006/relationships/image" Target="../media/image127.png"/><Relationship Id="rId125" Type="http://schemas.openxmlformats.org/officeDocument/2006/relationships/image" Target="../media/image126.png"/><Relationship Id="rId124" Type="http://schemas.openxmlformats.org/officeDocument/2006/relationships/image" Target="../media/image125.png"/><Relationship Id="rId123" Type="http://schemas.openxmlformats.org/officeDocument/2006/relationships/image" Target="../media/image124.png"/><Relationship Id="rId122" Type="http://schemas.openxmlformats.org/officeDocument/2006/relationships/image" Target="../media/image123.png"/><Relationship Id="rId121" Type="http://schemas.openxmlformats.org/officeDocument/2006/relationships/image" Target="../media/image122.png"/><Relationship Id="rId120" Type="http://schemas.openxmlformats.org/officeDocument/2006/relationships/image" Target="../media/image121.png"/><Relationship Id="rId12" Type="http://schemas.openxmlformats.org/officeDocument/2006/relationships/image" Target="../media/image13.png"/><Relationship Id="rId119" Type="http://schemas.openxmlformats.org/officeDocument/2006/relationships/image" Target="../media/image120.png"/><Relationship Id="rId118" Type="http://schemas.openxmlformats.org/officeDocument/2006/relationships/image" Target="../media/image119.png"/><Relationship Id="rId117" Type="http://schemas.openxmlformats.org/officeDocument/2006/relationships/image" Target="../media/image118.png"/><Relationship Id="rId116" Type="http://schemas.openxmlformats.org/officeDocument/2006/relationships/image" Target="../media/image117.png"/><Relationship Id="rId115" Type="http://schemas.openxmlformats.org/officeDocument/2006/relationships/image" Target="../media/image116.png"/><Relationship Id="rId114" Type="http://schemas.openxmlformats.org/officeDocument/2006/relationships/image" Target="../media/image115.png"/><Relationship Id="rId113" Type="http://schemas.openxmlformats.org/officeDocument/2006/relationships/image" Target="../media/image114.png"/><Relationship Id="rId112" Type="http://schemas.openxmlformats.org/officeDocument/2006/relationships/image" Target="../media/image113.png"/><Relationship Id="rId111" Type="http://schemas.openxmlformats.org/officeDocument/2006/relationships/image" Target="../media/image112.png"/><Relationship Id="rId110" Type="http://schemas.openxmlformats.org/officeDocument/2006/relationships/image" Target="../media/image111.png"/><Relationship Id="rId11" Type="http://schemas.openxmlformats.org/officeDocument/2006/relationships/image" Target="../media/image12.png"/><Relationship Id="rId109" Type="http://schemas.openxmlformats.org/officeDocument/2006/relationships/image" Target="../media/image110.png"/><Relationship Id="rId108" Type="http://schemas.openxmlformats.org/officeDocument/2006/relationships/image" Target="../media/image109.png"/><Relationship Id="rId107" Type="http://schemas.openxmlformats.org/officeDocument/2006/relationships/image" Target="../media/image108.png"/><Relationship Id="rId106" Type="http://schemas.openxmlformats.org/officeDocument/2006/relationships/image" Target="../media/image107.png"/><Relationship Id="rId105" Type="http://schemas.openxmlformats.org/officeDocument/2006/relationships/image" Target="../media/image106.png"/><Relationship Id="rId104" Type="http://schemas.openxmlformats.org/officeDocument/2006/relationships/image" Target="../media/image105.png"/><Relationship Id="rId103" Type="http://schemas.openxmlformats.org/officeDocument/2006/relationships/image" Target="../media/image104.png"/><Relationship Id="rId102" Type="http://schemas.openxmlformats.org/officeDocument/2006/relationships/image" Target="../media/image103.png"/><Relationship Id="rId101" Type="http://schemas.openxmlformats.org/officeDocument/2006/relationships/image" Target="../media/image102.png"/><Relationship Id="rId100" Type="http://schemas.openxmlformats.org/officeDocument/2006/relationships/image" Target="../media/image101.png"/><Relationship Id="rId10" Type="http://schemas.openxmlformats.org/officeDocument/2006/relationships/image" Target="../media/image11.png"/><Relationship Id="rId1" Type="http://schemas.openxmlformats.org/officeDocument/2006/relationships/image" Target="../media/image2.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0</xdr:colOff>
      <xdr:row>89</xdr:row>
      <xdr:rowOff>0</xdr:rowOff>
    </xdr:from>
    <xdr:to>
      <xdr:col>6</xdr:col>
      <xdr:colOff>671830</xdr:colOff>
      <xdr:row>90</xdr:row>
      <xdr:rowOff>92075</xdr:rowOff>
    </xdr:to>
    <xdr:pic>
      <xdr:nvPicPr>
        <xdr:cNvPr id="4" name="图片 3"/>
        <xdr:cNvPicPr>
          <a:picLocks noChangeAspect="1"/>
        </xdr:cNvPicPr>
      </xdr:nvPicPr>
      <xdr:blipFill>
        <a:blip r:embed="rId1"/>
        <a:stretch>
          <a:fillRect/>
        </a:stretch>
      </xdr:blipFill>
      <xdr:spPr>
        <a:xfrm>
          <a:off x="10887710" y="47637700"/>
          <a:ext cx="4688205" cy="1876425"/>
        </a:xfrm>
        <a:prstGeom prst="rect">
          <a:avLst/>
        </a:prstGeom>
      </xdr:spPr>
    </xdr:pic>
    <xdr:clientData/>
  </xdr:twoCellAnchor>
  <xdr:twoCellAnchor editAs="oneCell">
    <xdr:from>
      <xdr:col>5</xdr:col>
      <xdr:colOff>0</xdr:colOff>
      <xdr:row>105</xdr:row>
      <xdr:rowOff>0</xdr:rowOff>
    </xdr:from>
    <xdr:to>
      <xdr:col>6</xdr:col>
      <xdr:colOff>671830</xdr:colOff>
      <xdr:row>105</xdr:row>
      <xdr:rowOff>1876425</xdr:rowOff>
    </xdr:to>
    <xdr:pic>
      <xdr:nvPicPr>
        <xdr:cNvPr id="5" name="图片 4"/>
        <xdr:cNvPicPr>
          <a:picLocks noChangeAspect="1"/>
        </xdr:cNvPicPr>
      </xdr:nvPicPr>
      <xdr:blipFill>
        <a:blip r:embed="rId1"/>
        <a:stretch>
          <a:fillRect/>
        </a:stretch>
      </xdr:blipFill>
      <xdr:spPr>
        <a:xfrm>
          <a:off x="10887710" y="94049850"/>
          <a:ext cx="4688205" cy="1876425"/>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12</xdr:col>
      <xdr:colOff>371475</xdr:colOff>
      <xdr:row>10</xdr:row>
      <xdr:rowOff>66675</xdr:rowOff>
    </xdr:to>
    <xdr:pic>
      <xdr:nvPicPr>
        <xdr:cNvPr id="2" name="ID_45B8860DE51E4B60A679316D4008F236" descr="屏幕截图 2025-11-09 002732"/>
        <xdr:cNvPicPr/>
      </xdr:nvPicPr>
      <xdr:blipFill>
        <a:blip r:embed="rId1"/>
        <a:stretch>
          <a:fillRect/>
        </a:stretch>
      </xdr:blipFill>
      <xdr:spPr>
        <a:xfrm>
          <a:off x="0" y="0"/>
          <a:ext cx="8601075" cy="1781175"/>
        </a:xfrm>
        <a:prstGeom prst="rect">
          <a:avLst/>
        </a:prstGeom>
      </xdr:spPr>
    </xdr:pic>
    <xdr:clientData/>
  </xdr:twoCellAnchor>
  <xdr:twoCellAnchor editAs="oneCell">
    <xdr:from>
      <xdr:col>0</xdr:col>
      <xdr:colOff>0</xdr:colOff>
      <xdr:row>0</xdr:row>
      <xdr:rowOff>0</xdr:rowOff>
    </xdr:from>
    <xdr:to>
      <xdr:col>12</xdr:col>
      <xdr:colOff>171450</xdr:colOff>
      <xdr:row>35</xdr:row>
      <xdr:rowOff>104775</xdr:rowOff>
    </xdr:to>
    <xdr:pic>
      <xdr:nvPicPr>
        <xdr:cNvPr id="3" name="ID_A9F7562DABA440C89E7B8D081176F5DA" descr="屏幕截图 2025-11-09 002808"/>
        <xdr:cNvPicPr/>
      </xdr:nvPicPr>
      <xdr:blipFill>
        <a:blip r:embed="rId2"/>
        <a:stretch>
          <a:fillRect/>
        </a:stretch>
      </xdr:blipFill>
      <xdr:spPr>
        <a:xfrm>
          <a:off x="0" y="0"/>
          <a:ext cx="8401050" cy="6105525"/>
        </a:xfrm>
        <a:prstGeom prst="rect">
          <a:avLst/>
        </a:prstGeom>
      </xdr:spPr>
    </xdr:pic>
    <xdr:clientData/>
  </xdr:twoCellAnchor>
  <xdr:twoCellAnchor editAs="oneCell">
    <xdr:from>
      <xdr:col>0</xdr:col>
      <xdr:colOff>0</xdr:colOff>
      <xdr:row>0</xdr:row>
      <xdr:rowOff>0</xdr:rowOff>
    </xdr:from>
    <xdr:to>
      <xdr:col>11</xdr:col>
      <xdr:colOff>19050</xdr:colOff>
      <xdr:row>33</xdr:row>
      <xdr:rowOff>85725</xdr:rowOff>
    </xdr:to>
    <xdr:pic>
      <xdr:nvPicPr>
        <xdr:cNvPr id="10" name="ID_3FFA8E0009D24E77A40B9A3E68DFB924" descr="3.0"/>
        <xdr:cNvPicPr/>
      </xdr:nvPicPr>
      <xdr:blipFill>
        <a:blip r:embed="rId3"/>
        <a:stretch>
          <a:fillRect/>
        </a:stretch>
      </xdr:blipFill>
      <xdr:spPr>
        <a:xfrm>
          <a:off x="0" y="0"/>
          <a:ext cx="7562850" cy="5743575"/>
        </a:xfrm>
        <a:prstGeom prst="rect">
          <a:avLst/>
        </a:prstGeom>
      </xdr:spPr>
    </xdr:pic>
    <xdr:clientData/>
  </xdr:twoCellAnchor>
  <xdr:twoCellAnchor editAs="oneCell">
    <xdr:from>
      <xdr:col>0</xdr:col>
      <xdr:colOff>0</xdr:colOff>
      <xdr:row>0</xdr:row>
      <xdr:rowOff>0</xdr:rowOff>
    </xdr:from>
    <xdr:to>
      <xdr:col>11</xdr:col>
      <xdr:colOff>28575</xdr:colOff>
      <xdr:row>18</xdr:row>
      <xdr:rowOff>28575</xdr:rowOff>
    </xdr:to>
    <xdr:pic>
      <xdr:nvPicPr>
        <xdr:cNvPr id="77" name="ID_24FC3FED15DD49AABB6DEBF7E95AA424" descr="29.2"/>
        <xdr:cNvPicPr/>
      </xdr:nvPicPr>
      <xdr:blipFill>
        <a:blip r:embed="rId4"/>
        <a:stretch>
          <a:fillRect/>
        </a:stretch>
      </xdr:blipFill>
      <xdr:spPr>
        <a:xfrm>
          <a:off x="0" y="0"/>
          <a:ext cx="7572375" cy="3114675"/>
        </a:xfrm>
        <a:prstGeom prst="rect">
          <a:avLst/>
        </a:prstGeom>
      </xdr:spPr>
    </xdr:pic>
    <xdr:clientData/>
  </xdr:twoCellAnchor>
  <xdr:twoCellAnchor editAs="oneCell">
    <xdr:from>
      <xdr:col>0</xdr:col>
      <xdr:colOff>0</xdr:colOff>
      <xdr:row>0</xdr:row>
      <xdr:rowOff>0</xdr:rowOff>
    </xdr:from>
    <xdr:to>
      <xdr:col>12</xdr:col>
      <xdr:colOff>285750</xdr:colOff>
      <xdr:row>14</xdr:row>
      <xdr:rowOff>114300</xdr:rowOff>
    </xdr:to>
    <xdr:pic>
      <xdr:nvPicPr>
        <xdr:cNvPr id="6" name="ID_76CEA88E78874BC2806AD2AAF5DC9857" descr="2"/>
        <xdr:cNvPicPr/>
      </xdr:nvPicPr>
      <xdr:blipFill>
        <a:blip r:embed="rId5"/>
        <a:stretch>
          <a:fillRect/>
        </a:stretch>
      </xdr:blipFill>
      <xdr:spPr>
        <a:xfrm>
          <a:off x="0" y="0"/>
          <a:ext cx="8515350" cy="2514600"/>
        </a:xfrm>
        <a:prstGeom prst="rect">
          <a:avLst/>
        </a:prstGeom>
      </xdr:spPr>
    </xdr:pic>
    <xdr:clientData/>
  </xdr:twoCellAnchor>
  <xdr:twoCellAnchor editAs="oneCell">
    <xdr:from>
      <xdr:col>0</xdr:col>
      <xdr:colOff>0</xdr:colOff>
      <xdr:row>0</xdr:row>
      <xdr:rowOff>0</xdr:rowOff>
    </xdr:from>
    <xdr:to>
      <xdr:col>11</xdr:col>
      <xdr:colOff>600075</xdr:colOff>
      <xdr:row>40</xdr:row>
      <xdr:rowOff>104775</xdr:rowOff>
    </xdr:to>
    <xdr:pic>
      <xdr:nvPicPr>
        <xdr:cNvPr id="4" name="ID_B8EEC20087F64EC2BB1A611650532B3F" descr="1"/>
        <xdr:cNvPicPr/>
      </xdr:nvPicPr>
      <xdr:blipFill>
        <a:blip r:embed="rId6"/>
        <a:stretch>
          <a:fillRect/>
        </a:stretch>
      </xdr:blipFill>
      <xdr:spPr>
        <a:xfrm>
          <a:off x="0" y="0"/>
          <a:ext cx="8143875" cy="6962775"/>
        </a:xfrm>
        <a:prstGeom prst="rect">
          <a:avLst/>
        </a:prstGeom>
      </xdr:spPr>
    </xdr:pic>
    <xdr:clientData/>
  </xdr:twoCellAnchor>
  <xdr:twoCellAnchor editAs="oneCell">
    <xdr:from>
      <xdr:col>0</xdr:col>
      <xdr:colOff>0</xdr:colOff>
      <xdr:row>0</xdr:row>
      <xdr:rowOff>0</xdr:rowOff>
    </xdr:from>
    <xdr:to>
      <xdr:col>10</xdr:col>
      <xdr:colOff>590550</xdr:colOff>
      <xdr:row>35</xdr:row>
      <xdr:rowOff>114300</xdr:rowOff>
    </xdr:to>
    <xdr:pic>
      <xdr:nvPicPr>
        <xdr:cNvPr id="18" name="ID_8FCF6421BB2E445EA433391ED10E7F36" descr="8.1"/>
        <xdr:cNvPicPr/>
      </xdr:nvPicPr>
      <xdr:blipFill>
        <a:blip r:embed="rId7"/>
        <a:stretch>
          <a:fillRect/>
        </a:stretch>
      </xdr:blipFill>
      <xdr:spPr>
        <a:xfrm>
          <a:off x="0" y="0"/>
          <a:ext cx="7448550" cy="6115050"/>
        </a:xfrm>
        <a:prstGeom prst="rect">
          <a:avLst/>
        </a:prstGeom>
      </xdr:spPr>
    </xdr:pic>
    <xdr:clientData/>
  </xdr:twoCellAnchor>
  <xdr:twoCellAnchor editAs="oneCell">
    <xdr:from>
      <xdr:col>0</xdr:col>
      <xdr:colOff>0</xdr:colOff>
      <xdr:row>0</xdr:row>
      <xdr:rowOff>0</xdr:rowOff>
    </xdr:from>
    <xdr:to>
      <xdr:col>11</xdr:col>
      <xdr:colOff>142875</xdr:colOff>
      <xdr:row>10</xdr:row>
      <xdr:rowOff>57150</xdr:rowOff>
    </xdr:to>
    <xdr:pic>
      <xdr:nvPicPr>
        <xdr:cNvPr id="9" name="ID_A091A5739F654D8AA9966B6D8F3A77CA" descr="3.1"/>
        <xdr:cNvPicPr/>
      </xdr:nvPicPr>
      <xdr:blipFill>
        <a:blip r:embed="rId8"/>
        <a:stretch>
          <a:fillRect/>
        </a:stretch>
      </xdr:blipFill>
      <xdr:spPr>
        <a:xfrm>
          <a:off x="0" y="0"/>
          <a:ext cx="7686675" cy="1771650"/>
        </a:xfrm>
        <a:prstGeom prst="rect">
          <a:avLst/>
        </a:prstGeom>
      </xdr:spPr>
    </xdr:pic>
    <xdr:clientData/>
  </xdr:twoCellAnchor>
  <xdr:twoCellAnchor editAs="oneCell">
    <xdr:from>
      <xdr:col>0</xdr:col>
      <xdr:colOff>0</xdr:colOff>
      <xdr:row>0</xdr:row>
      <xdr:rowOff>0</xdr:rowOff>
    </xdr:from>
    <xdr:to>
      <xdr:col>11</xdr:col>
      <xdr:colOff>228600</xdr:colOff>
      <xdr:row>15</xdr:row>
      <xdr:rowOff>114300</xdr:rowOff>
    </xdr:to>
    <xdr:pic>
      <xdr:nvPicPr>
        <xdr:cNvPr id="19" name="ID_6993F89EBDC04CF8A9BA78A35507C1E3" descr="9.2"/>
        <xdr:cNvPicPr/>
      </xdr:nvPicPr>
      <xdr:blipFill>
        <a:blip r:embed="rId9"/>
        <a:stretch>
          <a:fillRect/>
        </a:stretch>
      </xdr:blipFill>
      <xdr:spPr>
        <a:xfrm>
          <a:off x="0" y="0"/>
          <a:ext cx="7772400" cy="2686050"/>
        </a:xfrm>
        <a:prstGeom prst="rect">
          <a:avLst/>
        </a:prstGeom>
      </xdr:spPr>
    </xdr:pic>
    <xdr:clientData/>
  </xdr:twoCellAnchor>
  <xdr:twoCellAnchor editAs="oneCell">
    <xdr:from>
      <xdr:col>0</xdr:col>
      <xdr:colOff>0</xdr:colOff>
      <xdr:row>0</xdr:row>
      <xdr:rowOff>0</xdr:rowOff>
    </xdr:from>
    <xdr:to>
      <xdr:col>11</xdr:col>
      <xdr:colOff>285750</xdr:colOff>
      <xdr:row>17</xdr:row>
      <xdr:rowOff>57150</xdr:rowOff>
    </xdr:to>
    <xdr:pic>
      <xdr:nvPicPr>
        <xdr:cNvPr id="8" name="ID_4798BA6702AF45DEA3760EDB0E8BFB27" descr="2.1"/>
        <xdr:cNvPicPr/>
      </xdr:nvPicPr>
      <xdr:blipFill>
        <a:blip r:embed="rId10"/>
        <a:stretch>
          <a:fillRect/>
        </a:stretch>
      </xdr:blipFill>
      <xdr:spPr>
        <a:xfrm>
          <a:off x="0" y="0"/>
          <a:ext cx="7829550" cy="2971800"/>
        </a:xfrm>
        <a:prstGeom prst="rect">
          <a:avLst/>
        </a:prstGeom>
      </xdr:spPr>
    </xdr:pic>
    <xdr:clientData/>
  </xdr:twoCellAnchor>
  <xdr:twoCellAnchor editAs="oneCell">
    <xdr:from>
      <xdr:col>0</xdr:col>
      <xdr:colOff>0</xdr:colOff>
      <xdr:row>0</xdr:row>
      <xdr:rowOff>0</xdr:rowOff>
    </xdr:from>
    <xdr:to>
      <xdr:col>10</xdr:col>
      <xdr:colOff>485775</xdr:colOff>
      <xdr:row>38</xdr:row>
      <xdr:rowOff>57150</xdr:rowOff>
    </xdr:to>
    <xdr:pic>
      <xdr:nvPicPr>
        <xdr:cNvPr id="7" name="ID_C00D2335E9514F598B8D545BBEDECAD1" descr="2.0"/>
        <xdr:cNvPicPr/>
      </xdr:nvPicPr>
      <xdr:blipFill>
        <a:blip r:embed="rId11"/>
        <a:stretch>
          <a:fillRect/>
        </a:stretch>
      </xdr:blipFill>
      <xdr:spPr>
        <a:xfrm>
          <a:off x="0" y="0"/>
          <a:ext cx="7343775" cy="6572250"/>
        </a:xfrm>
        <a:prstGeom prst="rect">
          <a:avLst/>
        </a:prstGeom>
      </xdr:spPr>
    </xdr:pic>
    <xdr:clientData/>
  </xdr:twoCellAnchor>
  <xdr:twoCellAnchor editAs="oneCell">
    <xdr:from>
      <xdr:col>0</xdr:col>
      <xdr:colOff>0</xdr:colOff>
      <xdr:row>0</xdr:row>
      <xdr:rowOff>0</xdr:rowOff>
    </xdr:from>
    <xdr:to>
      <xdr:col>11</xdr:col>
      <xdr:colOff>200025</xdr:colOff>
      <xdr:row>26</xdr:row>
      <xdr:rowOff>85725</xdr:rowOff>
    </xdr:to>
    <xdr:pic>
      <xdr:nvPicPr>
        <xdr:cNvPr id="12" name="ID_BCA0D340B05D491DAFD7604D11C31590" descr="4.1"/>
        <xdr:cNvPicPr/>
      </xdr:nvPicPr>
      <xdr:blipFill>
        <a:blip r:embed="rId12"/>
        <a:stretch>
          <a:fillRect/>
        </a:stretch>
      </xdr:blipFill>
      <xdr:spPr>
        <a:xfrm>
          <a:off x="0" y="0"/>
          <a:ext cx="7743825" cy="4543425"/>
        </a:xfrm>
        <a:prstGeom prst="rect">
          <a:avLst/>
        </a:prstGeom>
      </xdr:spPr>
    </xdr:pic>
    <xdr:clientData/>
  </xdr:twoCellAnchor>
  <xdr:twoCellAnchor editAs="oneCell">
    <xdr:from>
      <xdr:col>0</xdr:col>
      <xdr:colOff>0</xdr:colOff>
      <xdr:row>0</xdr:row>
      <xdr:rowOff>0</xdr:rowOff>
    </xdr:from>
    <xdr:to>
      <xdr:col>11</xdr:col>
      <xdr:colOff>57150</xdr:colOff>
      <xdr:row>19</xdr:row>
      <xdr:rowOff>0</xdr:rowOff>
    </xdr:to>
    <xdr:pic>
      <xdr:nvPicPr>
        <xdr:cNvPr id="21" name="ID_FDD15228B0D24095963A494320681C3B" descr="13.2"/>
        <xdr:cNvPicPr/>
      </xdr:nvPicPr>
      <xdr:blipFill>
        <a:blip r:embed="rId13"/>
        <a:stretch>
          <a:fillRect/>
        </a:stretch>
      </xdr:blipFill>
      <xdr:spPr>
        <a:xfrm>
          <a:off x="0" y="0"/>
          <a:ext cx="7600950" cy="3257550"/>
        </a:xfrm>
        <a:prstGeom prst="rect">
          <a:avLst/>
        </a:prstGeom>
      </xdr:spPr>
    </xdr:pic>
    <xdr:clientData/>
  </xdr:twoCellAnchor>
  <xdr:twoCellAnchor editAs="oneCell">
    <xdr:from>
      <xdr:col>0</xdr:col>
      <xdr:colOff>0</xdr:colOff>
      <xdr:row>0</xdr:row>
      <xdr:rowOff>0</xdr:rowOff>
    </xdr:from>
    <xdr:to>
      <xdr:col>10</xdr:col>
      <xdr:colOff>457200</xdr:colOff>
      <xdr:row>30</xdr:row>
      <xdr:rowOff>57150</xdr:rowOff>
    </xdr:to>
    <xdr:pic>
      <xdr:nvPicPr>
        <xdr:cNvPr id="11" name="ID_C51354B012EA4D09953C638593E2BB02" descr="4.0"/>
        <xdr:cNvPicPr/>
      </xdr:nvPicPr>
      <xdr:blipFill>
        <a:blip r:embed="rId14"/>
        <a:stretch>
          <a:fillRect/>
        </a:stretch>
      </xdr:blipFill>
      <xdr:spPr>
        <a:xfrm>
          <a:off x="0" y="0"/>
          <a:ext cx="7315200" cy="5200650"/>
        </a:xfrm>
        <a:prstGeom prst="rect">
          <a:avLst/>
        </a:prstGeom>
      </xdr:spPr>
    </xdr:pic>
    <xdr:clientData/>
  </xdr:twoCellAnchor>
  <xdr:twoCellAnchor editAs="oneCell">
    <xdr:from>
      <xdr:col>0</xdr:col>
      <xdr:colOff>0</xdr:colOff>
      <xdr:row>0</xdr:row>
      <xdr:rowOff>0</xdr:rowOff>
    </xdr:from>
    <xdr:to>
      <xdr:col>10</xdr:col>
      <xdr:colOff>657225</xdr:colOff>
      <xdr:row>11</xdr:row>
      <xdr:rowOff>28575</xdr:rowOff>
    </xdr:to>
    <xdr:pic>
      <xdr:nvPicPr>
        <xdr:cNvPr id="13" name="ID_724867DB57454FB68D5525498F3B45C0" descr="5.2"/>
        <xdr:cNvPicPr/>
      </xdr:nvPicPr>
      <xdr:blipFill>
        <a:blip r:embed="rId15"/>
        <a:stretch>
          <a:fillRect/>
        </a:stretch>
      </xdr:blipFill>
      <xdr:spPr>
        <a:xfrm>
          <a:off x="0" y="0"/>
          <a:ext cx="7515225" cy="1914525"/>
        </a:xfrm>
        <a:prstGeom prst="rect">
          <a:avLst/>
        </a:prstGeom>
      </xdr:spPr>
    </xdr:pic>
    <xdr:clientData/>
  </xdr:twoCellAnchor>
  <xdr:twoCellAnchor editAs="oneCell">
    <xdr:from>
      <xdr:col>0</xdr:col>
      <xdr:colOff>0</xdr:colOff>
      <xdr:row>0</xdr:row>
      <xdr:rowOff>0</xdr:rowOff>
    </xdr:from>
    <xdr:to>
      <xdr:col>10</xdr:col>
      <xdr:colOff>342900</xdr:colOff>
      <xdr:row>27</xdr:row>
      <xdr:rowOff>0</xdr:rowOff>
    </xdr:to>
    <xdr:pic>
      <xdr:nvPicPr>
        <xdr:cNvPr id="14" name="ID_B1FE66BBEC2C46E3B834B0650143F45C" descr="5.1"/>
        <xdr:cNvPicPr/>
      </xdr:nvPicPr>
      <xdr:blipFill>
        <a:blip r:embed="rId16"/>
        <a:stretch>
          <a:fillRect/>
        </a:stretch>
      </xdr:blipFill>
      <xdr:spPr>
        <a:xfrm>
          <a:off x="0" y="0"/>
          <a:ext cx="7200900" cy="4629150"/>
        </a:xfrm>
        <a:prstGeom prst="rect">
          <a:avLst/>
        </a:prstGeom>
      </xdr:spPr>
    </xdr:pic>
    <xdr:clientData/>
  </xdr:twoCellAnchor>
  <xdr:twoCellAnchor editAs="oneCell">
    <xdr:from>
      <xdr:col>0</xdr:col>
      <xdr:colOff>0</xdr:colOff>
      <xdr:row>0</xdr:row>
      <xdr:rowOff>0</xdr:rowOff>
    </xdr:from>
    <xdr:to>
      <xdr:col>11</xdr:col>
      <xdr:colOff>228600</xdr:colOff>
      <xdr:row>11</xdr:row>
      <xdr:rowOff>114300</xdr:rowOff>
    </xdr:to>
    <xdr:pic>
      <xdr:nvPicPr>
        <xdr:cNvPr id="83" name="ID_DE1AC8A085724E3DAA86C806DFE2D3F0" descr="39.2"/>
        <xdr:cNvPicPr/>
      </xdr:nvPicPr>
      <xdr:blipFill>
        <a:blip r:embed="rId17"/>
        <a:stretch>
          <a:fillRect/>
        </a:stretch>
      </xdr:blipFill>
      <xdr:spPr>
        <a:xfrm>
          <a:off x="0" y="0"/>
          <a:ext cx="7772400" cy="2000250"/>
        </a:xfrm>
        <a:prstGeom prst="rect">
          <a:avLst/>
        </a:prstGeom>
      </xdr:spPr>
    </xdr:pic>
    <xdr:clientData/>
  </xdr:twoCellAnchor>
  <xdr:twoCellAnchor editAs="oneCell">
    <xdr:from>
      <xdr:col>0</xdr:col>
      <xdr:colOff>0</xdr:colOff>
      <xdr:row>0</xdr:row>
      <xdr:rowOff>0</xdr:rowOff>
    </xdr:from>
    <xdr:to>
      <xdr:col>10</xdr:col>
      <xdr:colOff>628650</xdr:colOff>
      <xdr:row>10</xdr:row>
      <xdr:rowOff>114300</xdr:rowOff>
    </xdr:to>
    <xdr:pic>
      <xdr:nvPicPr>
        <xdr:cNvPr id="15" name="ID_70C1EB451A5E497EABF2EE4A490502DF" descr="6.2"/>
        <xdr:cNvPicPr/>
      </xdr:nvPicPr>
      <xdr:blipFill>
        <a:blip r:embed="rId18"/>
        <a:stretch>
          <a:fillRect/>
        </a:stretch>
      </xdr:blipFill>
      <xdr:spPr>
        <a:xfrm>
          <a:off x="0" y="0"/>
          <a:ext cx="7486650" cy="1828800"/>
        </a:xfrm>
        <a:prstGeom prst="rect">
          <a:avLst/>
        </a:prstGeom>
      </xdr:spPr>
    </xdr:pic>
    <xdr:clientData/>
  </xdr:twoCellAnchor>
  <xdr:twoCellAnchor editAs="oneCell">
    <xdr:from>
      <xdr:col>0</xdr:col>
      <xdr:colOff>0</xdr:colOff>
      <xdr:row>0</xdr:row>
      <xdr:rowOff>0</xdr:rowOff>
    </xdr:from>
    <xdr:to>
      <xdr:col>10</xdr:col>
      <xdr:colOff>571500</xdr:colOff>
      <xdr:row>27</xdr:row>
      <xdr:rowOff>114300</xdr:rowOff>
    </xdr:to>
    <xdr:pic>
      <xdr:nvPicPr>
        <xdr:cNvPr id="16" name="ID_A1CDBDE0F4A34916A80B20C1F8BBF5DE" descr="6.1"/>
        <xdr:cNvPicPr/>
      </xdr:nvPicPr>
      <xdr:blipFill>
        <a:blip r:embed="rId19"/>
        <a:stretch>
          <a:fillRect/>
        </a:stretch>
      </xdr:blipFill>
      <xdr:spPr>
        <a:xfrm>
          <a:off x="0" y="0"/>
          <a:ext cx="7429500" cy="4743450"/>
        </a:xfrm>
        <a:prstGeom prst="rect">
          <a:avLst/>
        </a:prstGeom>
      </xdr:spPr>
    </xdr:pic>
    <xdr:clientData/>
  </xdr:twoCellAnchor>
  <xdr:twoCellAnchor editAs="oneCell">
    <xdr:from>
      <xdr:col>0</xdr:col>
      <xdr:colOff>0</xdr:colOff>
      <xdr:row>0</xdr:row>
      <xdr:rowOff>0</xdr:rowOff>
    </xdr:from>
    <xdr:to>
      <xdr:col>11</xdr:col>
      <xdr:colOff>28575</xdr:colOff>
      <xdr:row>11</xdr:row>
      <xdr:rowOff>57150</xdr:rowOff>
    </xdr:to>
    <xdr:pic>
      <xdr:nvPicPr>
        <xdr:cNvPr id="43" name="ID_C07D24496198453A9856B54025B9124B" descr="7.2"/>
        <xdr:cNvPicPr/>
      </xdr:nvPicPr>
      <xdr:blipFill>
        <a:blip r:embed="rId20"/>
        <a:stretch>
          <a:fillRect/>
        </a:stretch>
      </xdr:blipFill>
      <xdr:spPr>
        <a:xfrm>
          <a:off x="0" y="0"/>
          <a:ext cx="7572375" cy="1943100"/>
        </a:xfrm>
        <a:prstGeom prst="rect">
          <a:avLst/>
        </a:prstGeom>
      </xdr:spPr>
    </xdr:pic>
    <xdr:clientData/>
  </xdr:twoCellAnchor>
  <xdr:twoCellAnchor editAs="oneCell">
    <xdr:from>
      <xdr:col>0</xdr:col>
      <xdr:colOff>0</xdr:colOff>
      <xdr:row>0</xdr:row>
      <xdr:rowOff>0</xdr:rowOff>
    </xdr:from>
    <xdr:to>
      <xdr:col>10</xdr:col>
      <xdr:colOff>428625</xdr:colOff>
      <xdr:row>41</xdr:row>
      <xdr:rowOff>57150</xdr:rowOff>
    </xdr:to>
    <xdr:pic>
      <xdr:nvPicPr>
        <xdr:cNvPr id="22" name="ID_8072D7BA7BFD4C9185498A6A4328A2AE" descr="13.1"/>
        <xdr:cNvPicPr/>
      </xdr:nvPicPr>
      <xdr:blipFill>
        <a:blip r:embed="rId21"/>
        <a:stretch>
          <a:fillRect/>
        </a:stretch>
      </xdr:blipFill>
      <xdr:spPr>
        <a:xfrm>
          <a:off x="0" y="0"/>
          <a:ext cx="7286625" cy="7086600"/>
        </a:xfrm>
        <a:prstGeom prst="rect">
          <a:avLst/>
        </a:prstGeom>
      </xdr:spPr>
    </xdr:pic>
    <xdr:clientData/>
  </xdr:twoCellAnchor>
  <xdr:twoCellAnchor editAs="oneCell">
    <xdr:from>
      <xdr:col>0</xdr:col>
      <xdr:colOff>0</xdr:colOff>
      <xdr:row>0</xdr:row>
      <xdr:rowOff>0</xdr:rowOff>
    </xdr:from>
    <xdr:to>
      <xdr:col>11</xdr:col>
      <xdr:colOff>142875</xdr:colOff>
      <xdr:row>16</xdr:row>
      <xdr:rowOff>57150</xdr:rowOff>
    </xdr:to>
    <xdr:pic>
      <xdr:nvPicPr>
        <xdr:cNvPr id="45" name="ID_C3DB8CBAE6EC419299097CC0D04C40B9" descr="11.2"/>
        <xdr:cNvPicPr/>
      </xdr:nvPicPr>
      <xdr:blipFill>
        <a:blip r:embed="rId22"/>
        <a:stretch>
          <a:fillRect/>
        </a:stretch>
      </xdr:blipFill>
      <xdr:spPr>
        <a:xfrm>
          <a:off x="0" y="0"/>
          <a:ext cx="7686675" cy="2800350"/>
        </a:xfrm>
        <a:prstGeom prst="rect">
          <a:avLst/>
        </a:prstGeom>
      </xdr:spPr>
    </xdr:pic>
    <xdr:clientData/>
  </xdr:twoCellAnchor>
  <xdr:twoCellAnchor editAs="oneCell">
    <xdr:from>
      <xdr:col>0</xdr:col>
      <xdr:colOff>0</xdr:colOff>
      <xdr:row>0</xdr:row>
      <xdr:rowOff>0</xdr:rowOff>
    </xdr:from>
    <xdr:to>
      <xdr:col>10</xdr:col>
      <xdr:colOff>657225</xdr:colOff>
      <xdr:row>34</xdr:row>
      <xdr:rowOff>114300</xdr:rowOff>
    </xdr:to>
    <xdr:pic>
      <xdr:nvPicPr>
        <xdr:cNvPr id="44" name="ID_1EC1D4DD207849B69096820DA862E944" descr="7.1"/>
        <xdr:cNvPicPr/>
      </xdr:nvPicPr>
      <xdr:blipFill>
        <a:blip r:embed="rId23"/>
        <a:stretch>
          <a:fillRect/>
        </a:stretch>
      </xdr:blipFill>
      <xdr:spPr>
        <a:xfrm>
          <a:off x="0" y="0"/>
          <a:ext cx="7515225" cy="5943600"/>
        </a:xfrm>
        <a:prstGeom prst="rect">
          <a:avLst/>
        </a:prstGeom>
      </xdr:spPr>
    </xdr:pic>
    <xdr:clientData/>
  </xdr:twoCellAnchor>
  <xdr:twoCellAnchor editAs="oneCell">
    <xdr:from>
      <xdr:col>0</xdr:col>
      <xdr:colOff>0</xdr:colOff>
      <xdr:row>0</xdr:row>
      <xdr:rowOff>0</xdr:rowOff>
    </xdr:from>
    <xdr:to>
      <xdr:col>11</xdr:col>
      <xdr:colOff>28575</xdr:colOff>
      <xdr:row>23</xdr:row>
      <xdr:rowOff>28575</xdr:rowOff>
    </xdr:to>
    <xdr:pic>
      <xdr:nvPicPr>
        <xdr:cNvPr id="17" name="ID_50BDC1CE33604632A0930A34C5B42CDE" descr="8.2"/>
        <xdr:cNvPicPr/>
      </xdr:nvPicPr>
      <xdr:blipFill>
        <a:blip r:embed="rId24"/>
        <a:stretch>
          <a:fillRect/>
        </a:stretch>
      </xdr:blipFill>
      <xdr:spPr>
        <a:xfrm>
          <a:off x="0" y="0"/>
          <a:ext cx="7572375" cy="3971925"/>
        </a:xfrm>
        <a:prstGeom prst="rect">
          <a:avLst/>
        </a:prstGeom>
      </xdr:spPr>
    </xdr:pic>
    <xdr:clientData/>
  </xdr:twoCellAnchor>
  <xdr:twoCellAnchor editAs="oneCell">
    <xdr:from>
      <xdr:col>0</xdr:col>
      <xdr:colOff>0</xdr:colOff>
      <xdr:row>0</xdr:row>
      <xdr:rowOff>0</xdr:rowOff>
    </xdr:from>
    <xdr:to>
      <xdr:col>10</xdr:col>
      <xdr:colOff>298450</xdr:colOff>
      <xdr:row>28</xdr:row>
      <xdr:rowOff>121285</xdr:rowOff>
    </xdr:to>
    <xdr:pic>
      <xdr:nvPicPr>
        <xdr:cNvPr id="150" name="ID_9261CF094CC54FECB0874AC0CEF51F70"/>
        <xdr:cNvPicPr/>
      </xdr:nvPicPr>
      <xdr:blipFill>
        <a:blip r:embed="rId25"/>
        <a:stretch>
          <a:fillRect/>
        </a:stretch>
      </xdr:blipFill>
      <xdr:spPr>
        <a:xfrm>
          <a:off x="8961120" y="33200340"/>
          <a:ext cx="7156450" cy="4921885"/>
        </a:xfrm>
        <a:prstGeom prst="rect">
          <a:avLst/>
        </a:prstGeom>
      </xdr:spPr>
    </xdr:pic>
    <xdr:clientData/>
  </xdr:twoCellAnchor>
  <xdr:twoCellAnchor editAs="oneCell">
    <xdr:from>
      <xdr:col>0</xdr:col>
      <xdr:colOff>0</xdr:colOff>
      <xdr:row>0</xdr:row>
      <xdr:rowOff>0</xdr:rowOff>
    </xdr:from>
    <xdr:to>
      <xdr:col>10</xdr:col>
      <xdr:colOff>514350</xdr:colOff>
      <xdr:row>20</xdr:row>
      <xdr:rowOff>85725</xdr:rowOff>
    </xdr:to>
    <xdr:pic>
      <xdr:nvPicPr>
        <xdr:cNvPr id="20" name="ID_011EF8942B04478CB99CEECF1EFCFA70" descr="9.1"/>
        <xdr:cNvPicPr/>
      </xdr:nvPicPr>
      <xdr:blipFill>
        <a:blip r:embed="rId26"/>
        <a:stretch>
          <a:fillRect/>
        </a:stretch>
      </xdr:blipFill>
      <xdr:spPr>
        <a:xfrm>
          <a:off x="0" y="0"/>
          <a:ext cx="7372350" cy="3514725"/>
        </a:xfrm>
        <a:prstGeom prst="rect">
          <a:avLst/>
        </a:prstGeom>
      </xdr:spPr>
    </xdr:pic>
    <xdr:clientData/>
  </xdr:twoCellAnchor>
  <xdr:twoCellAnchor editAs="oneCell">
    <xdr:from>
      <xdr:col>0</xdr:col>
      <xdr:colOff>0</xdr:colOff>
      <xdr:row>0</xdr:row>
      <xdr:rowOff>0</xdr:rowOff>
    </xdr:from>
    <xdr:to>
      <xdr:col>11</xdr:col>
      <xdr:colOff>190500</xdr:colOff>
      <xdr:row>22</xdr:row>
      <xdr:rowOff>104775</xdr:rowOff>
    </xdr:to>
    <xdr:pic>
      <xdr:nvPicPr>
        <xdr:cNvPr id="53" name="ID_ABD0BE5BA3574A3CA9D337DEDE147F0F" descr="10.2"/>
        <xdr:cNvPicPr/>
      </xdr:nvPicPr>
      <xdr:blipFill>
        <a:blip r:embed="rId27"/>
        <a:stretch>
          <a:fillRect/>
        </a:stretch>
      </xdr:blipFill>
      <xdr:spPr>
        <a:xfrm>
          <a:off x="0" y="0"/>
          <a:ext cx="7734300" cy="3876675"/>
        </a:xfrm>
        <a:prstGeom prst="rect">
          <a:avLst/>
        </a:prstGeom>
      </xdr:spPr>
    </xdr:pic>
    <xdr:clientData/>
  </xdr:twoCellAnchor>
  <xdr:twoCellAnchor editAs="oneCell">
    <xdr:from>
      <xdr:col>0</xdr:col>
      <xdr:colOff>0</xdr:colOff>
      <xdr:row>0</xdr:row>
      <xdr:rowOff>0</xdr:rowOff>
    </xdr:from>
    <xdr:to>
      <xdr:col>10</xdr:col>
      <xdr:colOff>457200</xdr:colOff>
      <xdr:row>35</xdr:row>
      <xdr:rowOff>0</xdr:rowOff>
    </xdr:to>
    <xdr:pic>
      <xdr:nvPicPr>
        <xdr:cNvPr id="52" name="ID_BC2C91CD790F42098D0792D18FC43C96" descr="10.1"/>
        <xdr:cNvPicPr/>
      </xdr:nvPicPr>
      <xdr:blipFill>
        <a:blip r:embed="rId28"/>
        <a:stretch>
          <a:fillRect/>
        </a:stretch>
      </xdr:blipFill>
      <xdr:spPr>
        <a:xfrm>
          <a:off x="0" y="0"/>
          <a:ext cx="7315200" cy="6000750"/>
        </a:xfrm>
        <a:prstGeom prst="rect">
          <a:avLst/>
        </a:prstGeom>
      </xdr:spPr>
    </xdr:pic>
    <xdr:clientData/>
  </xdr:twoCellAnchor>
  <xdr:twoCellAnchor editAs="oneCell">
    <xdr:from>
      <xdr:col>0</xdr:col>
      <xdr:colOff>0</xdr:colOff>
      <xdr:row>0</xdr:row>
      <xdr:rowOff>0</xdr:rowOff>
    </xdr:from>
    <xdr:to>
      <xdr:col>10</xdr:col>
      <xdr:colOff>542925</xdr:colOff>
      <xdr:row>32</xdr:row>
      <xdr:rowOff>114300</xdr:rowOff>
    </xdr:to>
    <xdr:pic>
      <xdr:nvPicPr>
        <xdr:cNvPr id="46" name="ID_74A82C020C4D4012A3EE806704108C9E" descr="11.1"/>
        <xdr:cNvPicPr/>
      </xdr:nvPicPr>
      <xdr:blipFill>
        <a:blip r:embed="rId29"/>
        <a:stretch>
          <a:fillRect/>
        </a:stretch>
      </xdr:blipFill>
      <xdr:spPr>
        <a:xfrm>
          <a:off x="0" y="0"/>
          <a:ext cx="7400925" cy="5600700"/>
        </a:xfrm>
        <a:prstGeom prst="rect">
          <a:avLst/>
        </a:prstGeom>
      </xdr:spPr>
    </xdr:pic>
    <xdr:clientData/>
  </xdr:twoCellAnchor>
  <xdr:twoCellAnchor editAs="oneCell">
    <xdr:from>
      <xdr:col>0</xdr:col>
      <xdr:colOff>0</xdr:colOff>
      <xdr:row>0</xdr:row>
      <xdr:rowOff>0</xdr:rowOff>
    </xdr:from>
    <xdr:to>
      <xdr:col>11</xdr:col>
      <xdr:colOff>228600</xdr:colOff>
      <xdr:row>12</xdr:row>
      <xdr:rowOff>142875</xdr:rowOff>
    </xdr:to>
    <xdr:pic>
      <xdr:nvPicPr>
        <xdr:cNvPr id="47" name="ID_7C60653A01A64F0C94F71A89FD993822" descr="20.2"/>
        <xdr:cNvPicPr/>
      </xdr:nvPicPr>
      <xdr:blipFill>
        <a:blip r:embed="rId30"/>
        <a:stretch>
          <a:fillRect/>
        </a:stretch>
      </xdr:blipFill>
      <xdr:spPr>
        <a:xfrm>
          <a:off x="0" y="0"/>
          <a:ext cx="7772400" cy="2200275"/>
        </a:xfrm>
        <a:prstGeom prst="rect">
          <a:avLst/>
        </a:prstGeom>
      </xdr:spPr>
    </xdr:pic>
    <xdr:clientData/>
  </xdr:twoCellAnchor>
  <xdr:twoCellAnchor editAs="oneCell">
    <xdr:from>
      <xdr:col>0</xdr:col>
      <xdr:colOff>0</xdr:colOff>
      <xdr:row>0</xdr:row>
      <xdr:rowOff>0</xdr:rowOff>
    </xdr:from>
    <xdr:to>
      <xdr:col>11</xdr:col>
      <xdr:colOff>0</xdr:colOff>
      <xdr:row>18</xdr:row>
      <xdr:rowOff>0</xdr:rowOff>
    </xdr:to>
    <xdr:pic>
      <xdr:nvPicPr>
        <xdr:cNvPr id="58" name="ID_758ECC2FD2514BEDAFAFB0207A3E7FBB" descr="12.2"/>
        <xdr:cNvPicPr/>
      </xdr:nvPicPr>
      <xdr:blipFill>
        <a:blip r:embed="rId31"/>
        <a:stretch>
          <a:fillRect/>
        </a:stretch>
      </xdr:blipFill>
      <xdr:spPr>
        <a:xfrm>
          <a:off x="0" y="0"/>
          <a:ext cx="7543800" cy="3086100"/>
        </a:xfrm>
        <a:prstGeom prst="rect">
          <a:avLst/>
        </a:prstGeom>
      </xdr:spPr>
    </xdr:pic>
    <xdr:clientData/>
  </xdr:twoCellAnchor>
  <xdr:twoCellAnchor editAs="oneCell">
    <xdr:from>
      <xdr:col>0</xdr:col>
      <xdr:colOff>0</xdr:colOff>
      <xdr:row>0</xdr:row>
      <xdr:rowOff>0</xdr:rowOff>
    </xdr:from>
    <xdr:to>
      <xdr:col>11</xdr:col>
      <xdr:colOff>142875</xdr:colOff>
      <xdr:row>12</xdr:row>
      <xdr:rowOff>142875</xdr:rowOff>
    </xdr:to>
    <xdr:pic>
      <xdr:nvPicPr>
        <xdr:cNvPr id="60" name="ID_3843313092E84E0984AF80FA1A1CB393" descr="17.2"/>
        <xdr:cNvPicPr/>
      </xdr:nvPicPr>
      <xdr:blipFill>
        <a:blip r:embed="rId32"/>
        <a:stretch>
          <a:fillRect/>
        </a:stretch>
      </xdr:blipFill>
      <xdr:spPr>
        <a:xfrm>
          <a:off x="0" y="0"/>
          <a:ext cx="7686675" cy="2200275"/>
        </a:xfrm>
        <a:prstGeom prst="rect">
          <a:avLst/>
        </a:prstGeom>
      </xdr:spPr>
    </xdr:pic>
    <xdr:clientData/>
  </xdr:twoCellAnchor>
  <xdr:twoCellAnchor editAs="oneCell">
    <xdr:from>
      <xdr:col>0</xdr:col>
      <xdr:colOff>0</xdr:colOff>
      <xdr:row>0</xdr:row>
      <xdr:rowOff>0</xdr:rowOff>
    </xdr:from>
    <xdr:to>
      <xdr:col>11</xdr:col>
      <xdr:colOff>28575</xdr:colOff>
      <xdr:row>34</xdr:row>
      <xdr:rowOff>85725</xdr:rowOff>
    </xdr:to>
    <xdr:pic>
      <xdr:nvPicPr>
        <xdr:cNvPr id="59" name="ID_63E7937F84EF43488D6AD332A9C15F85" descr="12.1"/>
        <xdr:cNvPicPr/>
      </xdr:nvPicPr>
      <xdr:blipFill>
        <a:blip r:embed="rId33"/>
        <a:stretch>
          <a:fillRect/>
        </a:stretch>
      </xdr:blipFill>
      <xdr:spPr>
        <a:xfrm>
          <a:off x="0" y="0"/>
          <a:ext cx="7572375" cy="5915025"/>
        </a:xfrm>
        <a:prstGeom prst="rect">
          <a:avLst/>
        </a:prstGeom>
      </xdr:spPr>
    </xdr:pic>
    <xdr:clientData/>
  </xdr:twoCellAnchor>
  <xdr:twoCellAnchor editAs="oneCell">
    <xdr:from>
      <xdr:col>0</xdr:col>
      <xdr:colOff>0</xdr:colOff>
      <xdr:row>0</xdr:row>
      <xdr:rowOff>0</xdr:rowOff>
    </xdr:from>
    <xdr:to>
      <xdr:col>10</xdr:col>
      <xdr:colOff>628650</xdr:colOff>
      <xdr:row>18</xdr:row>
      <xdr:rowOff>85725</xdr:rowOff>
    </xdr:to>
    <xdr:pic>
      <xdr:nvPicPr>
        <xdr:cNvPr id="23" name="ID_2749DE98211F40A3A00AAEE4E18EBC6A" descr="14.2"/>
        <xdr:cNvPicPr/>
      </xdr:nvPicPr>
      <xdr:blipFill>
        <a:blip r:embed="rId34"/>
        <a:stretch>
          <a:fillRect/>
        </a:stretch>
      </xdr:blipFill>
      <xdr:spPr>
        <a:xfrm>
          <a:off x="0" y="0"/>
          <a:ext cx="7486650" cy="3171825"/>
        </a:xfrm>
        <a:prstGeom prst="rect">
          <a:avLst/>
        </a:prstGeom>
      </xdr:spPr>
    </xdr:pic>
    <xdr:clientData/>
  </xdr:twoCellAnchor>
  <xdr:twoCellAnchor editAs="oneCell">
    <xdr:from>
      <xdr:col>0</xdr:col>
      <xdr:colOff>0</xdr:colOff>
      <xdr:row>0</xdr:row>
      <xdr:rowOff>0</xdr:rowOff>
    </xdr:from>
    <xdr:to>
      <xdr:col>10</xdr:col>
      <xdr:colOff>457200</xdr:colOff>
      <xdr:row>22</xdr:row>
      <xdr:rowOff>0</xdr:rowOff>
    </xdr:to>
    <xdr:pic>
      <xdr:nvPicPr>
        <xdr:cNvPr id="24" name="ID_68182E16E07345E1907B3AF544E14273" descr="14.1"/>
        <xdr:cNvPicPr/>
      </xdr:nvPicPr>
      <xdr:blipFill>
        <a:blip r:embed="rId35"/>
        <a:stretch>
          <a:fillRect/>
        </a:stretch>
      </xdr:blipFill>
      <xdr:spPr>
        <a:xfrm>
          <a:off x="0" y="0"/>
          <a:ext cx="7315200" cy="3771900"/>
        </a:xfrm>
        <a:prstGeom prst="rect">
          <a:avLst/>
        </a:prstGeom>
      </xdr:spPr>
    </xdr:pic>
    <xdr:clientData/>
  </xdr:twoCellAnchor>
  <xdr:twoCellAnchor editAs="oneCell">
    <xdr:from>
      <xdr:col>0</xdr:col>
      <xdr:colOff>0</xdr:colOff>
      <xdr:row>0</xdr:row>
      <xdr:rowOff>0</xdr:rowOff>
    </xdr:from>
    <xdr:to>
      <xdr:col>10</xdr:col>
      <xdr:colOff>657225</xdr:colOff>
      <xdr:row>9</xdr:row>
      <xdr:rowOff>57150</xdr:rowOff>
    </xdr:to>
    <xdr:pic>
      <xdr:nvPicPr>
        <xdr:cNvPr id="25" name="ID_E570218475EB42C79C568DE85249AC94" descr="15.2"/>
        <xdr:cNvPicPr/>
      </xdr:nvPicPr>
      <xdr:blipFill>
        <a:blip r:embed="rId36"/>
        <a:stretch>
          <a:fillRect/>
        </a:stretch>
      </xdr:blipFill>
      <xdr:spPr>
        <a:xfrm>
          <a:off x="0" y="0"/>
          <a:ext cx="7515225" cy="1600200"/>
        </a:xfrm>
        <a:prstGeom prst="rect">
          <a:avLst/>
        </a:prstGeom>
      </xdr:spPr>
    </xdr:pic>
    <xdr:clientData/>
  </xdr:twoCellAnchor>
  <xdr:twoCellAnchor editAs="oneCell">
    <xdr:from>
      <xdr:col>0</xdr:col>
      <xdr:colOff>0</xdr:colOff>
      <xdr:row>0</xdr:row>
      <xdr:rowOff>0</xdr:rowOff>
    </xdr:from>
    <xdr:to>
      <xdr:col>10</xdr:col>
      <xdr:colOff>571500</xdr:colOff>
      <xdr:row>33</xdr:row>
      <xdr:rowOff>28575</xdr:rowOff>
    </xdr:to>
    <xdr:pic>
      <xdr:nvPicPr>
        <xdr:cNvPr id="26" name="ID_42ED445D870E41F29BD354AB6BC1E611" descr="15.1"/>
        <xdr:cNvPicPr/>
      </xdr:nvPicPr>
      <xdr:blipFill>
        <a:blip r:embed="rId37"/>
        <a:stretch>
          <a:fillRect/>
        </a:stretch>
      </xdr:blipFill>
      <xdr:spPr>
        <a:xfrm>
          <a:off x="0" y="0"/>
          <a:ext cx="7429500" cy="5686425"/>
        </a:xfrm>
        <a:prstGeom prst="rect">
          <a:avLst/>
        </a:prstGeom>
      </xdr:spPr>
    </xdr:pic>
    <xdr:clientData/>
  </xdr:twoCellAnchor>
  <xdr:twoCellAnchor editAs="oneCell">
    <xdr:from>
      <xdr:col>0</xdr:col>
      <xdr:colOff>0</xdr:colOff>
      <xdr:row>0</xdr:row>
      <xdr:rowOff>0</xdr:rowOff>
    </xdr:from>
    <xdr:to>
      <xdr:col>11</xdr:col>
      <xdr:colOff>85725</xdr:colOff>
      <xdr:row>13</xdr:row>
      <xdr:rowOff>142875</xdr:rowOff>
    </xdr:to>
    <xdr:pic>
      <xdr:nvPicPr>
        <xdr:cNvPr id="62" name="ID_BCBC0431D8D14BD684AE211C8D8C284C" descr="33.2"/>
        <xdr:cNvPicPr/>
      </xdr:nvPicPr>
      <xdr:blipFill>
        <a:blip r:embed="rId38"/>
        <a:stretch>
          <a:fillRect/>
        </a:stretch>
      </xdr:blipFill>
      <xdr:spPr>
        <a:xfrm>
          <a:off x="0" y="0"/>
          <a:ext cx="7629525" cy="2371725"/>
        </a:xfrm>
        <a:prstGeom prst="rect">
          <a:avLst/>
        </a:prstGeom>
      </xdr:spPr>
    </xdr:pic>
    <xdr:clientData/>
  </xdr:twoCellAnchor>
  <xdr:twoCellAnchor editAs="oneCell">
    <xdr:from>
      <xdr:col>0</xdr:col>
      <xdr:colOff>0</xdr:colOff>
      <xdr:row>0</xdr:row>
      <xdr:rowOff>0</xdr:rowOff>
    </xdr:from>
    <xdr:to>
      <xdr:col>10</xdr:col>
      <xdr:colOff>428625</xdr:colOff>
      <xdr:row>34</xdr:row>
      <xdr:rowOff>57150</xdr:rowOff>
    </xdr:to>
    <xdr:pic>
      <xdr:nvPicPr>
        <xdr:cNvPr id="61" name="ID_E9C10623FA3B43629C7B72A10A400728" descr="17.1"/>
        <xdr:cNvPicPr/>
      </xdr:nvPicPr>
      <xdr:blipFill>
        <a:blip r:embed="rId39"/>
        <a:stretch>
          <a:fillRect/>
        </a:stretch>
      </xdr:blipFill>
      <xdr:spPr>
        <a:xfrm>
          <a:off x="0" y="0"/>
          <a:ext cx="7286625" cy="5886450"/>
        </a:xfrm>
        <a:prstGeom prst="rect">
          <a:avLst/>
        </a:prstGeom>
      </xdr:spPr>
    </xdr:pic>
    <xdr:clientData/>
  </xdr:twoCellAnchor>
  <xdr:twoCellAnchor editAs="oneCell">
    <xdr:from>
      <xdr:col>0</xdr:col>
      <xdr:colOff>0</xdr:colOff>
      <xdr:row>0</xdr:row>
      <xdr:rowOff>0</xdr:rowOff>
    </xdr:from>
    <xdr:to>
      <xdr:col>9</xdr:col>
      <xdr:colOff>567055</xdr:colOff>
      <xdr:row>26</xdr:row>
      <xdr:rowOff>80010</xdr:rowOff>
    </xdr:to>
    <xdr:pic>
      <xdr:nvPicPr>
        <xdr:cNvPr id="90" name="ID_CF58D365956842AB8263CA3E5A4ED68F"/>
        <xdr:cNvPicPr/>
      </xdr:nvPicPr>
      <xdr:blipFill>
        <a:blip r:embed="rId40"/>
        <a:stretch>
          <a:fillRect/>
        </a:stretch>
      </xdr:blipFill>
      <xdr:spPr>
        <a:xfrm>
          <a:off x="10489565" y="12242800"/>
          <a:ext cx="6739255" cy="4537710"/>
        </a:xfrm>
        <a:prstGeom prst="rect">
          <a:avLst/>
        </a:prstGeom>
      </xdr:spPr>
    </xdr:pic>
    <xdr:clientData/>
  </xdr:twoCellAnchor>
  <xdr:twoCellAnchor editAs="oneCell">
    <xdr:from>
      <xdr:col>0</xdr:col>
      <xdr:colOff>0</xdr:colOff>
      <xdr:row>0</xdr:row>
      <xdr:rowOff>0</xdr:rowOff>
    </xdr:from>
    <xdr:to>
      <xdr:col>11</xdr:col>
      <xdr:colOff>0</xdr:colOff>
      <xdr:row>35</xdr:row>
      <xdr:rowOff>85725</xdr:rowOff>
    </xdr:to>
    <xdr:pic>
      <xdr:nvPicPr>
        <xdr:cNvPr id="63" name="ID_D5D6C0B5C8A942D4A8E5A1B3C2F2DABA" descr="33.1"/>
        <xdr:cNvPicPr/>
      </xdr:nvPicPr>
      <xdr:blipFill>
        <a:blip r:embed="rId41"/>
        <a:stretch>
          <a:fillRect/>
        </a:stretch>
      </xdr:blipFill>
      <xdr:spPr>
        <a:xfrm>
          <a:off x="0" y="0"/>
          <a:ext cx="7543800" cy="6086475"/>
        </a:xfrm>
        <a:prstGeom prst="rect">
          <a:avLst/>
        </a:prstGeom>
      </xdr:spPr>
    </xdr:pic>
    <xdr:clientData/>
  </xdr:twoCellAnchor>
  <xdr:twoCellAnchor editAs="oneCell">
    <xdr:from>
      <xdr:col>0</xdr:col>
      <xdr:colOff>0</xdr:colOff>
      <xdr:row>0</xdr:row>
      <xdr:rowOff>0</xdr:rowOff>
    </xdr:from>
    <xdr:to>
      <xdr:col>11</xdr:col>
      <xdr:colOff>142875</xdr:colOff>
      <xdr:row>17</xdr:row>
      <xdr:rowOff>76200</xdr:rowOff>
    </xdr:to>
    <xdr:pic>
      <xdr:nvPicPr>
        <xdr:cNvPr id="64" name="ID_47E2566BA2364AA2BE6C7DB207C43D3F" descr="16.2"/>
        <xdr:cNvPicPr/>
      </xdr:nvPicPr>
      <xdr:blipFill>
        <a:blip r:embed="rId42"/>
        <a:stretch>
          <a:fillRect/>
        </a:stretch>
      </xdr:blipFill>
      <xdr:spPr>
        <a:xfrm>
          <a:off x="0" y="0"/>
          <a:ext cx="7686675" cy="2990850"/>
        </a:xfrm>
        <a:prstGeom prst="rect">
          <a:avLst/>
        </a:prstGeom>
      </xdr:spPr>
    </xdr:pic>
    <xdr:clientData/>
  </xdr:twoCellAnchor>
  <xdr:twoCellAnchor editAs="oneCell">
    <xdr:from>
      <xdr:col>0</xdr:col>
      <xdr:colOff>0</xdr:colOff>
      <xdr:row>0</xdr:row>
      <xdr:rowOff>0</xdr:rowOff>
    </xdr:from>
    <xdr:to>
      <xdr:col>10</xdr:col>
      <xdr:colOff>476250</xdr:colOff>
      <xdr:row>15</xdr:row>
      <xdr:rowOff>133350</xdr:rowOff>
    </xdr:to>
    <xdr:pic>
      <xdr:nvPicPr>
        <xdr:cNvPr id="67" name="ID_759DFBC261A244C58CC9A751D46ABC3D" descr="19.1"/>
        <xdr:cNvPicPr/>
      </xdr:nvPicPr>
      <xdr:blipFill>
        <a:blip r:embed="rId43"/>
        <a:stretch>
          <a:fillRect/>
        </a:stretch>
      </xdr:blipFill>
      <xdr:spPr>
        <a:xfrm>
          <a:off x="0" y="0"/>
          <a:ext cx="7334250" cy="2705100"/>
        </a:xfrm>
        <a:prstGeom prst="rect">
          <a:avLst/>
        </a:prstGeom>
      </xdr:spPr>
    </xdr:pic>
    <xdr:clientData/>
  </xdr:twoCellAnchor>
  <xdr:twoCellAnchor editAs="oneCell">
    <xdr:from>
      <xdr:col>0</xdr:col>
      <xdr:colOff>0</xdr:colOff>
      <xdr:row>0</xdr:row>
      <xdr:rowOff>0</xdr:rowOff>
    </xdr:from>
    <xdr:to>
      <xdr:col>10</xdr:col>
      <xdr:colOff>600075</xdr:colOff>
      <xdr:row>38</xdr:row>
      <xdr:rowOff>28575</xdr:rowOff>
    </xdr:to>
    <xdr:pic>
      <xdr:nvPicPr>
        <xdr:cNvPr id="65" name="ID_16F030569B5F49EAAD2DE6EA9BE04FB4" descr="16.1"/>
        <xdr:cNvPicPr/>
      </xdr:nvPicPr>
      <xdr:blipFill>
        <a:blip r:embed="rId44"/>
        <a:stretch>
          <a:fillRect/>
        </a:stretch>
      </xdr:blipFill>
      <xdr:spPr>
        <a:xfrm>
          <a:off x="0" y="0"/>
          <a:ext cx="7458075" cy="6543675"/>
        </a:xfrm>
        <a:prstGeom prst="rect">
          <a:avLst/>
        </a:prstGeom>
      </xdr:spPr>
    </xdr:pic>
    <xdr:clientData/>
  </xdr:twoCellAnchor>
  <xdr:twoCellAnchor editAs="oneCell">
    <xdr:from>
      <xdr:col>0</xdr:col>
      <xdr:colOff>0</xdr:colOff>
      <xdr:row>0</xdr:row>
      <xdr:rowOff>0</xdr:rowOff>
    </xdr:from>
    <xdr:to>
      <xdr:col>11</xdr:col>
      <xdr:colOff>142875</xdr:colOff>
      <xdr:row>24</xdr:row>
      <xdr:rowOff>133350</xdr:rowOff>
    </xdr:to>
    <xdr:pic>
      <xdr:nvPicPr>
        <xdr:cNvPr id="66" name="ID_9770CF06D84F4569918170920EA8EA5F" descr="19.2"/>
        <xdr:cNvPicPr/>
      </xdr:nvPicPr>
      <xdr:blipFill>
        <a:blip r:embed="rId45"/>
        <a:stretch>
          <a:fillRect/>
        </a:stretch>
      </xdr:blipFill>
      <xdr:spPr>
        <a:xfrm>
          <a:off x="0" y="0"/>
          <a:ext cx="7686675" cy="4248150"/>
        </a:xfrm>
        <a:prstGeom prst="rect">
          <a:avLst/>
        </a:prstGeom>
      </xdr:spPr>
    </xdr:pic>
    <xdr:clientData/>
  </xdr:twoCellAnchor>
  <xdr:twoCellAnchor editAs="oneCell">
    <xdr:from>
      <xdr:col>0</xdr:col>
      <xdr:colOff>0</xdr:colOff>
      <xdr:row>0</xdr:row>
      <xdr:rowOff>0</xdr:rowOff>
    </xdr:from>
    <xdr:to>
      <xdr:col>11</xdr:col>
      <xdr:colOff>171450</xdr:colOff>
      <xdr:row>22</xdr:row>
      <xdr:rowOff>57150</xdr:rowOff>
    </xdr:to>
    <xdr:pic>
      <xdr:nvPicPr>
        <xdr:cNvPr id="54" name="ID_CC9E89338DD8497CBBE8CB30FDFEFAC4" descr="18.2"/>
        <xdr:cNvPicPr/>
      </xdr:nvPicPr>
      <xdr:blipFill>
        <a:blip r:embed="rId46"/>
        <a:stretch>
          <a:fillRect/>
        </a:stretch>
      </xdr:blipFill>
      <xdr:spPr>
        <a:xfrm>
          <a:off x="0" y="0"/>
          <a:ext cx="7715250" cy="3829050"/>
        </a:xfrm>
        <a:prstGeom prst="rect">
          <a:avLst/>
        </a:prstGeom>
      </xdr:spPr>
    </xdr:pic>
    <xdr:clientData/>
  </xdr:twoCellAnchor>
  <xdr:twoCellAnchor editAs="oneCell">
    <xdr:from>
      <xdr:col>0</xdr:col>
      <xdr:colOff>0</xdr:colOff>
      <xdr:row>0</xdr:row>
      <xdr:rowOff>0</xdr:rowOff>
    </xdr:from>
    <xdr:to>
      <xdr:col>10</xdr:col>
      <xdr:colOff>514350</xdr:colOff>
      <xdr:row>33</xdr:row>
      <xdr:rowOff>114300</xdr:rowOff>
    </xdr:to>
    <xdr:pic>
      <xdr:nvPicPr>
        <xdr:cNvPr id="55" name="ID_780519CF168A4D838176A81191878D7B" descr="18.1"/>
        <xdr:cNvPicPr/>
      </xdr:nvPicPr>
      <xdr:blipFill>
        <a:blip r:embed="rId47"/>
        <a:stretch>
          <a:fillRect/>
        </a:stretch>
      </xdr:blipFill>
      <xdr:spPr>
        <a:xfrm>
          <a:off x="0" y="0"/>
          <a:ext cx="7372350" cy="5772150"/>
        </a:xfrm>
        <a:prstGeom prst="rect">
          <a:avLst/>
        </a:prstGeom>
      </xdr:spPr>
    </xdr:pic>
    <xdr:clientData/>
  </xdr:twoCellAnchor>
  <xdr:twoCellAnchor editAs="oneCell">
    <xdr:from>
      <xdr:col>0</xdr:col>
      <xdr:colOff>0</xdr:colOff>
      <xdr:row>0</xdr:row>
      <xdr:rowOff>0</xdr:rowOff>
    </xdr:from>
    <xdr:to>
      <xdr:col>10</xdr:col>
      <xdr:colOff>504825</xdr:colOff>
      <xdr:row>35</xdr:row>
      <xdr:rowOff>114300</xdr:rowOff>
    </xdr:to>
    <xdr:pic>
      <xdr:nvPicPr>
        <xdr:cNvPr id="48" name="ID_5B331B9BC29A4E229A79D4AF29CC43A6" descr="20.1"/>
        <xdr:cNvPicPr/>
      </xdr:nvPicPr>
      <xdr:blipFill>
        <a:blip r:embed="rId48"/>
        <a:stretch>
          <a:fillRect/>
        </a:stretch>
      </xdr:blipFill>
      <xdr:spPr>
        <a:xfrm>
          <a:off x="0" y="0"/>
          <a:ext cx="7362825" cy="6115050"/>
        </a:xfrm>
        <a:prstGeom prst="rect">
          <a:avLst/>
        </a:prstGeom>
      </xdr:spPr>
    </xdr:pic>
    <xdr:clientData/>
  </xdr:twoCellAnchor>
  <xdr:twoCellAnchor editAs="oneCell">
    <xdr:from>
      <xdr:col>0</xdr:col>
      <xdr:colOff>0</xdr:colOff>
      <xdr:row>0</xdr:row>
      <xdr:rowOff>0</xdr:rowOff>
    </xdr:from>
    <xdr:to>
      <xdr:col>10</xdr:col>
      <xdr:colOff>98425</xdr:colOff>
      <xdr:row>7</xdr:row>
      <xdr:rowOff>161290</xdr:rowOff>
    </xdr:to>
    <xdr:pic>
      <xdr:nvPicPr>
        <xdr:cNvPr id="101" name="ID_2874237E70BD497F84EFD8BA2EDF8A45"/>
        <xdr:cNvPicPr/>
      </xdr:nvPicPr>
      <xdr:blipFill>
        <a:blip r:embed="rId49"/>
        <a:stretch>
          <a:fillRect/>
        </a:stretch>
      </xdr:blipFill>
      <xdr:spPr>
        <a:xfrm>
          <a:off x="8961120" y="15000605"/>
          <a:ext cx="6956425" cy="1361440"/>
        </a:xfrm>
        <a:prstGeom prst="rect">
          <a:avLst/>
        </a:prstGeom>
      </xdr:spPr>
    </xdr:pic>
    <xdr:clientData/>
  </xdr:twoCellAnchor>
  <xdr:twoCellAnchor editAs="oneCell">
    <xdr:from>
      <xdr:col>0</xdr:col>
      <xdr:colOff>0</xdr:colOff>
      <xdr:row>0</xdr:row>
      <xdr:rowOff>0</xdr:rowOff>
    </xdr:from>
    <xdr:to>
      <xdr:col>10</xdr:col>
      <xdr:colOff>647700</xdr:colOff>
      <xdr:row>25</xdr:row>
      <xdr:rowOff>57150</xdr:rowOff>
    </xdr:to>
    <xdr:pic>
      <xdr:nvPicPr>
        <xdr:cNvPr id="28" name="ID_F03D5DCE2106476BAD5A0D120303A4FC" descr="21.1"/>
        <xdr:cNvPicPr/>
      </xdr:nvPicPr>
      <xdr:blipFill>
        <a:blip r:embed="rId50"/>
        <a:stretch>
          <a:fillRect/>
        </a:stretch>
      </xdr:blipFill>
      <xdr:spPr>
        <a:xfrm>
          <a:off x="0" y="0"/>
          <a:ext cx="7505700" cy="4343400"/>
        </a:xfrm>
        <a:prstGeom prst="rect">
          <a:avLst/>
        </a:prstGeom>
      </xdr:spPr>
    </xdr:pic>
    <xdr:clientData/>
  </xdr:twoCellAnchor>
  <xdr:twoCellAnchor editAs="oneCell">
    <xdr:from>
      <xdr:col>0</xdr:col>
      <xdr:colOff>0</xdr:colOff>
      <xdr:row>0</xdr:row>
      <xdr:rowOff>0</xdr:rowOff>
    </xdr:from>
    <xdr:to>
      <xdr:col>11</xdr:col>
      <xdr:colOff>104775</xdr:colOff>
      <xdr:row>22</xdr:row>
      <xdr:rowOff>85725</xdr:rowOff>
    </xdr:to>
    <xdr:pic>
      <xdr:nvPicPr>
        <xdr:cNvPr id="27" name="ID_4E841BD72E894F5E942F18FBFFC3BAB0" descr="21.2"/>
        <xdr:cNvPicPr/>
      </xdr:nvPicPr>
      <xdr:blipFill>
        <a:blip r:embed="rId51"/>
        <a:stretch>
          <a:fillRect/>
        </a:stretch>
      </xdr:blipFill>
      <xdr:spPr>
        <a:xfrm>
          <a:off x="0" y="0"/>
          <a:ext cx="7648575" cy="3857625"/>
        </a:xfrm>
        <a:prstGeom prst="rect">
          <a:avLst/>
        </a:prstGeom>
      </xdr:spPr>
    </xdr:pic>
    <xdr:clientData/>
  </xdr:twoCellAnchor>
  <xdr:twoCellAnchor editAs="oneCell">
    <xdr:from>
      <xdr:col>0</xdr:col>
      <xdr:colOff>0</xdr:colOff>
      <xdr:row>0</xdr:row>
      <xdr:rowOff>0</xdr:rowOff>
    </xdr:from>
    <xdr:to>
      <xdr:col>9</xdr:col>
      <xdr:colOff>519430</xdr:colOff>
      <xdr:row>14</xdr:row>
      <xdr:rowOff>40640</xdr:rowOff>
    </xdr:to>
    <xdr:pic>
      <xdr:nvPicPr>
        <xdr:cNvPr id="131" name="ID_BA75F00F63634498986F95B5CC3D138F"/>
        <xdr:cNvPicPr/>
      </xdr:nvPicPr>
      <xdr:blipFill>
        <a:blip r:embed="rId52"/>
        <a:stretch>
          <a:fillRect/>
        </a:stretch>
      </xdr:blipFill>
      <xdr:spPr>
        <a:xfrm>
          <a:off x="10489565" y="23178135"/>
          <a:ext cx="6691630" cy="2440940"/>
        </a:xfrm>
        <a:prstGeom prst="rect">
          <a:avLst/>
        </a:prstGeom>
      </xdr:spPr>
    </xdr:pic>
    <xdr:clientData/>
  </xdr:twoCellAnchor>
  <xdr:twoCellAnchor editAs="oneCell">
    <xdr:from>
      <xdr:col>0</xdr:col>
      <xdr:colOff>0</xdr:colOff>
      <xdr:row>0</xdr:row>
      <xdr:rowOff>0</xdr:rowOff>
    </xdr:from>
    <xdr:to>
      <xdr:col>11</xdr:col>
      <xdr:colOff>104775</xdr:colOff>
      <xdr:row>24</xdr:row>
      <xdr:rowOff>85725</xdr:rowOff>
    </xdr:to>
    <xdr:pic>
      <xdr:nvPicPr>
        <xdr:cNvPr id="29" name="ID_150A1DA3522E44ECB521D6F25DB7DA3E" descr="22.2"/>
        <xdr:cNvPicPr/>
      </xdr:nvPicPr>
      <xdr:blipFill>
        <a:blip r:embed="rId53"/>
        <a:stretch>
          <a:fillRect/>
        </a:stretch>
      </xdr:blipFill>
      <xdr:spPr>
        <a:xfrm>
          <a:off x="0" y="0"/>
          <a:ext cx="7648575" cy="4200525"/>
        </a:xfrm>
        <a:prstGeom prst="rect">
          <a:avLst/>
        </a:prstGeom>
      </xdr:spPr>
    </xdr:pic>
    <xdr:clientData/>
  </xdr:twoCellAnchor>
  <xdr:twoCellAnchor editAs="oneCell">
    <xdr:from>
      <xdr:col>0</xdr:col>
      <xdr:colOff>0</xdr:colOff>
      <xdr:row>0</xdr:row>
      <xdr:rowOff>0</xdr:rowOff>
    </xdr:from>
    <xdr:to>
      <xdr:col>10</xdr:col>
      <xdr:colOff>257175</xdr:colOff>
      <xdr:row>41</xdr:row>
      <xdr:rowOff>76200</xdr:rowOff>
    </xdr:to>
    <xdr:pic>
      <xdr:nvPicPr>
        <xdr:cNvPr id="30" name="ID_044213EF06104192AA0B5C58E706CE85" descr="22.1"/>
        <xdr:cNvPicPr/>
      </xdr:nvPicPr>
      <xdr:blipFill>
        <a:blip r:embed="rId54"/>
        <a:stretch>
          <a:fillRect/>
        </a:stretch>
      </xdr:blipFill>
      <xdr:spPr>
        <a:xfrm>
          <a:off x="0" y="0"/>
          <a:ext cx="7115175" cy="7105650"/>
        </a:xfrm>
        <a:prstGeom prst="rect">
          <a:avLst/>
        </a:prstGeom>
      </xdr:spPr>
    </xdr:pic>
    <xdr:clientData/>
  </xdr:twoCellAnchor>
  <xdr:twoCellAnchor editAs="oneCell">
    <xdr:from>
      <xdr:col>0</xdr:col>
      <xdr:colOff>0</xdr:colOff>
      <xdr:row>0</xdr:row>
      <xdr:rowOff>0</xdr:rowOff>
    </xdr:from>
    <xdr:to>
      <xdr:col>10</xdr:col>
      <xdr:colOff>561975</xdr:colOff>
      <xdr:row>22</xdr:row>
      <xdr:rowOff>133350</xdr:rowOff>
    </xdr:to>
    <xdr:pic>
      <xdr:nvPicPr>
        <xdr:cNvPr id="32" name="ID_901B925353DA41E880DC207518242E9D" descr="23.1"/>
        <xdr:cNvPicPr/>
      </xdr:nvPicPr>
      <xdr:blipFill>
        <a:blip r:embed="rId55"/>
        <a:stretch>
          <a:fillRect/>
        </a:stretch>
      </xdr:blipFill>
      <xdr:spPr>
        <a:xfrm>
          <a:off x="0" y="0"/>
          <a:ext cx="7419975" cy="3905250"/>
        </a:xfrm>
        <a:prstGeom prst="rect">
          <a:avLst/>
        </a:prstGeom>
      </xdr:spPr>
    </xdr:pic>
    <xdr:clientData/>
  </xdr:twoCellAnchor>
  <xdr:twoCellAnchor editAs="oneCell">
    <xdr:from>
      <xdr:col>0</xdr:col>
      <xdr:colOff>0</xdr:colOff>
      <xdr:row>0</xdr:row>
      <xdr:rowOff>0</xdr:rowOff>
    </xdr:from>
    <xdr:to>
      <xdr:col>11</xdr:col>
      <xdr:colOff>57150</xdr:colOff>
      <xdr:row>19</xdr:row>
      <xdr:rowOff>28575</xdr:rowOff>
    </xdr:to>
    <xdr:pic>
      <xdr:nvPicPr>
        <xdr:cNvPr id="31" name="ID_237658E614074D7EAD107EDF08CD4514" descr="23.2"/>
        <xdr:cNvPicPr/>
      </xdr:nvPicPr>
      <xdr:blipFill>
        <a:blip r:embed="rId56"/>
        <a:stretch>
          <a:fillRect/>
        </a:stretch>
      </xdr:blipFill>
      <xdr:spPr>
        <a:xfrm>
          <a:off x="0" y="0"/>
          <a:ext cx="7600950" cy="3286125"/>
        </a:xfrm>
        <a:prstGeom prst="rect">
          <a:avLst/>
        </a:prstGeom>
      </xdr:spPr>
    </xdr:pic>
    <xdr:clientData/>
  </xdr:twoCellAnchor>
  <xdr:twoCellAnchor editAs="oneCell">
    <xdr:from>
      <xdr:col>0</xdr:col>
      <xdr:colOff>0</xdr:colOff>
      <xdr:row>0</xdr:row>
      <xdr:rowOff>0</xdr:rowOff>
    </xdr:from>
    <xdr:to>
      <xdr:col>11</xdr:col>
      <xdr:colOff>171450</xdr:colOff>
      <xdr:row>23</xdr:row>
      <xdr:rowOff>28575</xdr:rowOff>
    </xdr:to>
    <xdr:pic>
      <xdr:nvPicPr>
        <xdr:cNvPr id="71" name="ID_9E74347AF18E427BA6531494CCA5C4CF" descr="24.2"/>
        <xdr:cNvPicPr/>
      </xdr:nvPicPr>
      <xdr:blipFill>
        <a:blip r:embed="rId57"/>
        <a:stretch>
          <a:fillRect/>
        </a:stretch>
      </xdr:blipFill>
      <xdr:spPr>
        <a:xfrm>
          <a:off x="0" y="0"/>
          <a:ext cx="7715250" cy="3971925"/>
        </a:xfrm>
        <a:prstGeom prst="rect">
          <a:avLst/>
        </a:prstGeom>
      </xdr:spPr>
    </xdr:pic>
    <xdr:clientData/>
  </xdr:twoCellAnchor>
  <xdr:twoCellAnchor editAs="oneCell">
    <xdr:from>
      <xdr:col>0</xdr:col>
      <xdr:colOff>0</xdr:colOff>
      <xdr:row>0</xdr:row>
      <xdr:rowOff>0</xdr:rowOff>
    </xdr:from>
    <xdr:to>
      <xdr:col>14</xdr:col>
      <xdr:colOff>457200</xdr:colOff>
      <xdr:row>24</xdr:row>
      <xdr:rowOff>36830</xdr:rowOff>
    </xdr:to>
    <xdr:pic>
      <xdr:nvPicPr>
        <xdr:cNvPr id="72" name="ID_83466256A6D9407EB4F40B4620FA6390" descr="24.1"/>
        <xdr:cNvPicPr/>
      </xdr:nvPicPr>
      <xdr:blipFill>
        <a:blip r:embed="rId58"/>
        <a:stretch>
          <a:fillRect/>
        </a:stretch>
      </xdr:blipFill>
      <xdr:spPr>
        <a:xfrm>
          <a:off x="0" y="0"/>
          <a:ext cx="10058400" cy="4151630"/>
        </a:xfrm>
        <a:prstGeom prst="rect">
          <a:avLst/>
        </a:prstGeom>
      </xdr:spPr>
    </xdr:pic>
    <xdr:clientData/>
  </xdr:twoCellAnchor>
  <xdr:twoCellAnchor editAs="oneCell">
    <xdr:from>
      <xdr:col>0</xdr:col>
      <xdr:colOff>0</xdr:colOff>
      <xdr:row>0</xdr:row>
      <xdr:rowOff>0</xdr:rowOff>
    </xdr:from>
    <xdr:to>
      <xdr:col>11</xdr:col>
      <xdr:colOff>190500</xdr:colOff>
      <xdr:row>17</xdr:row>
      <xdr:rowOff>114300</xdr:rowOff>
    </xdr:to>
    <xdr:pic>
      <xdr:nvPicPr>
        <xdr:cNvPr id="33" name="ID_DFC80242DD40484AB64360774672D999" descr="25.2"/>
        <xdr:cNvPicPr/>
      </xdr:nvPicPr>
      <xdr:blipFill>
        <a:blip r:embed="rId59"/>
        <a:stretch>
          <a:fillRect/>
        </a:stretch>
      </xdr:blipFill>
      <xdr:spPr>
        <a:xfrm>
          <a:off x="0" y="0"/>
          <a:ext cx="7734300" cy="3028950"/>
        </a:xfrm>
        <a:prstGeom prst="rect">
          <a:avLst/>
        </a:prstGeom>
      </xdr:spPr>
    </xdr:pic>
    <xdr:clientData/>
  </xdr:twoCellAnchor>
  <xdr:twoCellAnchor editAs="oneCell">
    <xdr:from>
      <xdr:col>0</xdr:col>
      <xdr:colOff>0</xdr:colOff>
      <xdr:row>0</xdr:row>
      <xdr:rowOff>0</xdr:rowOff>
    </xdr:from>
    <xdr:to>
      <xdr:col>9</xdr:col>
      <xdr:colOff>576580</xdr:colOff>
      <xdr:row>31</xdr:row>
      <xdr:rowOff>12065</xdr:rowOff>
    </xdr:to>
    <xdr:pic>
      <xdr:nvPicPr>
        <xdr:cNvPr id="109" name="ID_7068E268A5E0433786F4C6C57A442DC1"/>
        <xdr:cNvPicPr/>
      </xdr:nvPicPr>
      <xdr:blipFill>
        <a:blip r:embed="rId60"/>
        <a:stretch>
          <a:fillRect/>
        </a:stretch>
      </xdr:blipFill>
      <xdr:spPr>
        <a:xfrm>
          <a:off x="10489565" y="22450425"/>
          <a:ext cx="6748780" cy="5327015"/>
        </a:xfrm>
        <a:prstGeom prst="rect">
          <a:avLst/>
        </a:prstGeom>
      </xdr:spPr>
    </xdr:pic>
    <xdr:clientData/>
  </xdr:twoCellAnchor>
  <xdr:twoCellAnchor editAs="oneCell">
    <xdr:from>
      <xdr:col>0</xdr:col>
      <xdr:colOff>0</xdr:colOff>
      <xdr:row>0</xdr:row>
      <xdr:rowOff>0</xdr:rowOff>
    </xdr:from>
    <xdr:to>
      <xdr:col>11</xdr:col>
      <xdr:colOff>85725</xdr:colOff>
      <xdr:row>24</xdr:row>
      <xdr:rowOff>114300</xdr:rowOff>
    </xdr:to>
    <xdr:pic>
      <xdr:nvPicPr>
        <xdr:cNvPr id="35" name="ID_39449EBA5CBA4C2FA7E5167B41AB9B4A" descr="27.2"/>
        <xdr:cNvPicPr/>
      </xdr:nvPicPr>
      <xdr:blipFill>
        <a:blip r:embed="rId61"/>
        <a:stretch>
          <a:fillRect/>
        </a:stretch>
      </xdr:blipFill>
      <xdr:spPr>
        <a:xfrm>
          <a:off x="0" y="0"/>
          <a:ext cx="7629525" cy="4229100"/>
        </a:xfrm>
        <a:prstGeom prst="rect">
          <a:avLst/>
        </a:prstGeom>
      </xdr:spPr>
    </xdr:pic>
    <xdr:clientData/>
  </xdr:twoCellAnchor>
  <xdr:twoCellAnchor editAs="oneCell">
    <xdr:from>
      <xdr:col>0</xdr:col>
      <xdr:colOff>0</xdr:colOff>
      <xdr:row>0</xdr:row>
      <xdr:rowOff>0</xdr:rowOff>
    </xdr:from>
    <xdr:to>
      <xdr:col>10</xdr:col>
      <xdr:colOff>504825</xdr:colOff>
      <xdr:row>25</xdr:row>
      <xdr:rowOff>0</xdr:rowOff>
    </xdr:to>
    <xdr:pic>
      <xdr:nvPicPr>
        <xdr:cNvPr id="36" name="ID_9D4BC4E01B244005B2208725AE39F796" descr="27.1"/>
        <xdr:cNvPicPr/>
      </xdr:nvPicPr>
      <xdr:blipFill>
        <a:blip r:embed="rId62"/>
        <a:stretch>
          <a:fillRect/>
        </a:stretch>
      </xdr:blipFill>
      <xdr:spPr>
        <a:xfrm>
          <a:off x="0" y="0"/>
          <a:ext cx="7362825" cy="4286250"/>
        </a:xfrm>
        <a:prstGeom prst="rect">
          <a:avLst/>
        </a:prstGeom>
      </xdr:spPr>
    </xdr:pic>
    <xdr:clientData/>
  </xdr:twoCellAnchor>
  <xdr:twoCellAnchor editAs="oneCell">
    <xdr:from>
      <xdr:col>0</xdr:col>
      <xdr:colOff>0</xdr:colOff>
      <xdr:row>0</xdr:row>
      <xdr:rowOff>0</xdr:rowOff>
    </xdr:from>
    <xdr:to>
      <xdr:col>10</xdr:col>
      <xdr:colOff>146050</xdr:colOff>
      <xdr:row>10</xdr:row>
      <xdr:rowOff>100965</xdr:rowOff>
    </xdr:to>
    <xdr:pic>
      <xdr:nvPicPr>
        <xdr:cNvPr id="110" name="ID_38415E7AD9FA4D5CB3473D052E95B58E"/>
        <xdr:cNvPicPr/>
      </xdr:nvPicPr>
      <xdr:blipFill>
        <a:blip r:embed="rId63"/>
        <a:stretch>
          <a:fillRect/>
        </a:stretch>
      </xdr:blipFill>
      <xdr:spPr>
        <a:xfrm>
          <a:off x="8961120" y="16097885"/>
          <a:ext cx="7004050" cy="1815465"/>
        </a:xfrm>
        <a:prstGeom prst="rect">
          <a:avLst/>
        </a:prstGeom>
      </xdr:spPr>
    </xdr:pic>
    <xdr:clientData/>
  </xdr:twoCellAnchor>
  <xdr:twoCellAnchor editAs="oneCell">
    <xdr:from>
      <xdr:col>0</xdr:col>
      <xdr:colOff>0</xdr:colOff>
      <xdr:row>0</xdr:row>
      <xdr:rowOff>0</xdr:rowOff>
    </xdr:from>
    <xdr:to>
      <xdr:col>10</xdr:col>
      <xdr:colOff>514350</xdr:colOff>
      <xdr:row>25</xdr:row>
      <xdr:rowOff>28575</xdr:rowOff>
    </xdr:to>
    <xdr:pic>
      <xdr:nvPicPr>
        <xdr:cNvPr id="34" name="ID_89DA8EE54557413FA1AE10E0A2FFD14F" descr="25.1"/>
        <xdr:cNvPicPr/>
      </xdr:nvPicPr>
      <xdr:blipFill>
        <a:blip r:embed="rId64"/>
        <a:stretch>
          <a:fillRect/>
        </a:stretch>
      </xdr:blipFill>
      <xdr:spPr>
        <a:xfrm>
          <a:off x="0" y="0"/>
          <a:ext cx="7372350" cy="4314825"/>
        </a:xfrm>
        <a:prstGeom prst="rect">
          <a:avLst/>
        </a:prstGeom>
      </xdr:spPr>
    </xdr:pic>
    <xdr:clientData/>
  </xdr:twoCellAnchor>
  <xdr:twoCellAnchor editAs="oneCell">
    <xdr:from>
      <xdr:col>0</xdr:col>
      <xdr:colOff>0</xdr:colOff>
      <xdr:row>0</xdr:row>
      <xdr:rowOff>0</xdr:rowOff>
    </xdr:from>
    <xdr:to>
      <xdr:col>10</xdr:col>
      <xdr:colOff>628650</xdr:colOff>
      <xdr:row>30</xdr:row>
      <xdr:rowOff>142875</xdr:rowOff>
    </xdr:to>
    <xdr:pic>
      <xdr:nvPicPr>
        <xdr:cNvPr id="74" name="ID_540FEDF4F1324130BD94390D58CD57CC" descr="26.1"/>
        <xdr:cNvPicPr/>
      </xdr:nvPicPr>
      <xdr:blipFill>
        <a:blip r:embed="rId65"/>
        <a:stretch>
          <a:fillRect/>
        </a:stretch>
      </xdr:blipFill>
      <xdr:spPr>
        <a:xfrm>
          <a:off x="0" y="0"/>
          <a:ext cx="7486650" cy="5286375"/>
        </a:xfrm>
        <a:prstGeom prst="rect">
          <a:avLst/>
        </a:prstGeom>
      </xdr:spPr>
    </xdr:pic>
    <xdr:clientData/>
  </xdr:twoCellAnchor>
  <xdr:twoCellAnchor editAs="oneCell">
    <xdr:from>
      <xdr:col>0</xdr:col>
      <xdr:colOff>0</xdr:colOff>
      <xdr:row>0</xdr:row>
      <xdr:rowOff>0</xdr:rowOff>
    </xdr:from>
    <xdr:to>
      <xdr:col>9</xdr:col>
      <xdr:colOff>613410</xdr:colOff>
      <xdr:row>24</xdr:row>
      <xdr:rowOff>123825</xdr:rowOff>
    </xdr:to>
    <xdr:pic>
      <xdr:nvPicPr>
        <xdr:cNvPr id="51" name="ID_2D15164BD41C44349768F46A4E59670C"/>
        <xdr:cNvPicPr/>
      </xdr:nvPicPr>
      <xdr:blipFill>
        <a:blip r:embed="rId66"/>
        <a:stretch>
          <a:fillRect/>
        </a:stretch>
      </xdr:blipFill>
      <xdr:spPr>
        <a:xfrm>
          <a:off x="10489565" y="11146155"/>
          <a:ext cx="6785610" cy="4238625"/>
        </a:xfrm>
        <a:prstGeom prst="rect">
          <a:avLst/>
        </a:prstGeom>
      </xdr:spPr>
    </xdr:pic>
    <xdr:clientData/>
  </xdr:twoCellAnchor>
  <xdr:twoCellAnchor editAs="oneCell">
    <xdr:from>
      <xdr:col>0</xdr:col>
      <xdr:colOff>0</xdr:colOff>
      <xdr:row>0</xdr:row>
      <xdr:rowOff>0</xdr:rowOff>
    </xdr:from>
    <xdr:to>
      <xdr:col>11</xdr:col>
      <xdr:colOff>114300</xdr:colOff>
      <xdr:row>19</xdr:row>
      <xdr:rowOff>114300</xdr:rowOff>
    </xdr:to>
    <xdr:pic>
      <xdr:nvPicPr>
        <xdr:cNvPr id="73" name="ID_18114578DCF24272AC4E4C269E4F611D" descr="26.2"/>
        <xdr:cNvPicPr/>
      </xdr:nvPicPr>
      <xdr:blipFill>
        <a:blip r:embed="rId67"/>
        <a:stretch>
          <a:fillRect/>
        </a:stretch>
      </xdr:blipFill>
      <xdr:spPr>
        <a:xfrm>
          <a:off x="0" y="0"/>
          <a:ext cx="7658100" cy="3371850"/>
        </a:xfrm>
        <a:prstGeom prst="rect">
          <a:avLst/>
        </a:prstGeom>
      </xdr:spPr>
    </xdr:pic>
    <xdr:clientData/>
  </xdr:twoCellAnchor>
  <xdr:twoCellAnchor editAs="oneCell">
    <xdr:from>
      <xdr:col>0</xdr:col>
      <xdr:colOff>0</xdr:colOff>
      <xdr:row>0</xdr:row>
      <xdr:rowOff>0</xdr:rowOff>
    </xdr:from>
    <xdr:to>
      <xdr:col>10</xdr:col>
      <xdr:colOff>400050</xdr:colOff>
      <xdr:row>22</xdr:row>
      <xdr:rowOff>28575</xdr:rowOff>
    </xdr:to>
    <xdr:pic>
      <xdr:nvPicPr>
        <xdr:cNvPr id="76" name="ID_B06CE7FCBD0747CA983EE106F6DA3FDA" descr="28.1"/>
        <xdr:cNvPicPr/>
      </xdr:nvPicPr>
      <xdr:blipFill>
        <a:blip r:embed="rId68"/>
        <a:stretch>
          <a:fillRect/>
        </a:stretch>
      </xdr:blipFill>
      <xdr:spPr>
        <a:xfrm>
          <a:off x="0" y="0"/>
          <a:ext cx="7258050" cy="3800475"/>
        </a:xfrm>
        <a:prstGeom prst="rect">
          <a:avLst/>
        </a:prstGeom>
      </xdr:spPr>
    </xdr:pic>
    <xdr:clientData/>
  </xdr:twoCellAnchor>
  <xdr:twoCellAnchor editAs="oneCell">
    <xdr:from>
      <xdr:col>0</xdr:col>
      <xdr:colOff>0</xdr:colOff>
      <xdr:row>0</xdr:row>
      <xdr:rowOff>0</xdr:rowOff>
    </xdr:from>
    <xdr:to>
      <xdr:col>11</xdr:col>
      <xdr:colOff>57150</xdr:colOff>
      <xdr:row>18</xdr:row>
      <xdr:rowOff>142875</xdr:rowOff>
    </xdr:to>
    <xdr:pic>
      <xdr:nvPicPr>
        <xdr:cNvPr id="75" name="ID_C71CC44EF32640B6A84D190C58692690" descr="28.2"/>
        <xdr:cNvPicPr/>
      </xdr:nvPicPr>
      <xdr:blipFill>
        <a:blip r:embed="rId69"/>
        <a:stretch>
          <a:fillRect/>
        </a:stretch>
      </xdr:blipFill>
      <xdr:spPr>
        <a:xfrm>
          <a:off x="0" y="0"/>
          <a:ext cx="7600950" cy="3228975"/>
        </a:xfrm>
        <a:prstGeom prst="rect">
          <a:avLst/>
        </a:prstGeom>
      </xdr:spPr>
    </xdr:pic>
    <xdr:clientData/>
  </xdr:twoCellAnchor>
  <xdr:twoCellAnchor editAs="oneCell">
    <xdr:from>
      <xdr:col>0</xdr:col>
      <xdr:colOff>0</xdr:colOff>
      <xdr:row>0</xdr:row>
      <xdr:rowOff>0</xdr:rowOff>
    </xdr:from>
    <xdr:to>
      <xdr:col>11</xdr:col>
      <xdr:colOff>200025</xdr:colOff>
      <xdr:row>13</xdr:row>
      <xdr:rowOff>57150</xdr:rowOff>
    </xdr:to>
    <xdr:pic>
      <xdr:nvPicPr>
        <xdr:cNvPr id="79" name="ID_CD26BE2AE1CD43CC87D72FDF9DAA2633" descr="30.2"/>
        <xdr:cNvPicPr/>
      </xdr:nvPicPr>
      <xdr:blipFill>
        <a:blip r:embed="rId70"/>
        <a:stretch>
          <a:fillRect/>
        </a:stretch>
      </xdr:blipFill>
      <xdr:spPr>
        <a:xfrm>
          <a:off x="0" y="0"/>
          <a:ext cx="7743825" cy="2286000"/>
        </a:xfrm>
        <a:prstGeom prst="rect">
          <a:avLst/>
        </a:prstGeom>
      </xdr:spPr>
    </xdr:pic>
    <xdr:clientData/>
  </xdr:twoCellAnchor>
  <xdr:twoCellAnchor editAs="oneCell">
    <xdr:from>
      <xdr:col>0</xdr:col>
      <xdr:colOff>0</xdr:colOff>
      <xdr:row>0</xdr:row>
      <xdr:rowOff>0</xdr:rowOff>
    </xdr:from>
    <xdr:to>
      <xdr:col>10</xdr:col>
      <xdr:colOff>600075</xdr:colOff>
      <xdr:row>24</xdr:row>
      <xdr:rowOff>142875</xdr:rowOff>
    </xdr:to>
    <xdr:pic>
      <xdr:nvPicPr>
        <xdr:cNvPr id="80" name="ID_4ACFFFD991134346B69C84725D4CCEC8" descr="30.1"/>
        <xdr:cNvPicPr/>
      </xdr:nvPicPr>
      <xdr:blipFill>
        <a:blip r:embed="rId71"/>
        <a:stretch>
          <a:fillRect/>
        </a:stretch>
      </xdr:blipFill>
      <xdr:spPr>
        <a:xfrm>
          <a:off x="0" y="0"/>
          <a:ext cx="7458075" cy="4257675"/>
        </a:xfrm>
        <a:prstGeom prst="rect">
          <a:avLst/>
        </a:prstGeom>
      </xdr:spPr>
    </xdr:pic>
    <xdr:clientData/>
  </xdr:twoCellAnchor>
  <xdr:twoCellAnchor editAs="oneCell">
    <xdr:from>
      <xdr:col>0</xdr:col>
      <xdr:colOff>0</xdr:colOff>
      <xdr:row>0</xdr:row>
      <xdr:rowOff>0</xdr:rowOff>
    </xdr:from>
    <xdr:to>
      <xdr:col>14</xdr:col>
      <xdr:colOff>457200</xdr:colOff>
      <xdr:row>28</xdr:row>
      <xdr:rowOff>48260</xdr:rowOff>
    </xdr:to>
    <xdr:pic>
      <xdr:nvPicPr>
        <xdr:cNvPr id="78" name="ID_D46EB9501AF741AEA1296A59CA08A25E" descr="29.1"/>
        <xdr:cNvPicPr/>
      </xdr:nvPicPr>
      <xdr:blipFill>
        <a:blip r:embed="rId72"/>
        <a:stretch>
          <a:fillRect/>
        </a:stretch>
      </xdr:blipFill>
      <xdr:spPr>
        <a:xfrm>
          <a:off x="0" y="0"/>
          <a:ext cx="10058400" cy="4848860"/>
        </a:xfrm>
        <a:prstGeom prst="rect">
          <a:avLst/>
        </a:prstGeom>
      </xdr:spPr>
    </xdr:pic>
    <xdr:clientData/>
  </xdr:twoCellAnchor>
  <xdr:twoCellAnchor editAs="oneCell">
    <xdr:from>
      <xdr:col>0</xdr:col>
      <xdr:colOff>0</xdr:colOff>
      <xdr:row>0</xdr:row>
      <xdr:rowOff>0</xdr:rowOff>
    </xdr:from>
    <xdr:to>
      <xdr:col>10</xdr:col>
      <xdr:colOff>428625</xdr:colOff>
      <xdr:row>27</xdr:row>
      <xdr:rowOff>0</xdr:rowOff>
    </xdr:to>
    <xdr:pic>
      <xdr:nvPicPr>
        <xdr:cNvPr id="88" name="ID_8D23665F36874C39A36313F668431F72" descr="31.1"/>
        <xdr:cNvPicPr/>
      </xdr:nvPicPr>
      <xdr:blipFill>
        <a:blip r:embed="rId73"/>
        <a:stretch>
          <a:fillRect/>
        </a:stretch>
      </xdr:blipFill>
      <xdr:spPr>
        <a:xfrm>
          <a:off x="0" y="0"/>
          <a:ext cx="7286625" cy="4629150"/>
        </a:xfrm>
        <a:prstGeom prst="rect">
          <a:avLst/>
        </a:prstGeom>
      </xdr:spPr>
    </xdr:pic>
    <xdr:clientData/>
  </xdr:twoCellAnchor>
  <xdr:twoCellAnchor editAs="oneCell">
    <xdr:from>
      <xdr:col>0</xdr:col>
      <xdr:colOff>0</xdr:colOff>
      <xdr:row>0</xdr:row>
      <xdr:rowOff>0</xdr:rowOff>
    </xdr:from>
    <xdr:to>
      <xdr:col>11</xdr:col>
      <xdr:colOff>28575</xdr:colOff>
      <xdr:row>11</xdr:row>
      <xdr:rowOff>161925</xdr:rowOff>
    </xdr:to>
    <xdr:pic>
      <xdr:nvPicPr>
        <xdr:cNvPr id="37" name="ID_46A532A412CE434AAECFC014EE1472CC" descr="32.2"/>
        <xdr:cNvPicPr/>
      </xdr:nvPicPr>
      <xdr:blipFill>
        <a:blip r:embed="rId74"/>
        <a:stretch>
          <a:fillRect/>
        </a:stretch>
      </xdr:blipFill>
      <xdr:spPr>
        <a:xfrm>
          <a:off x="0" y="0"/>
          <a:ext cx="7572375" cy="2047875"/>
        </a:xfrm>
        <a:prstGeom prst="rect">
          <a:avLst/>
        </a:prstGeom>
      </xdr:spPr>
    </xdr:pic>
    <xdr:clientData/>
  </xdr:twoCellAnchor>
  <xdr:twoCellAnchor editAs="oneCell">
    <xdr:from>
      <xdr:col>0</xdr:col>
      <xdr:colOff>0</xdr:colOff>
      <xdr:row>0</xdr:row>
      <xdr:rowOff>0</xdr:rowOff>
    </xdr:from>
    <xdr:to>
      <xdr:col>10</xdr:col>
      <xdr:colOff>371475</xdr:colOff>
      <xdr:row>27</xdr:row>
      <xdr:rowOff>85725</xdr:rowOff>
    </xdr:to>
    <xdr:pic>
      <xdr:nvPicPr>
        <xdr:cNvPr id="38" name="ID_B9056B9B35EC4E6B9315EDF9777C07F2" descr="32.1"/>
        <xdr:cNvPicPr/>
      </xdr:nvPicPr>
      <xdr:blipFill>
        <a:blip r:embed="rId75"/>
        <a:stretch>
          <a:fillRect/>
        </a:stretch>
      </xdr:blipFill>
      <xdr:spPr>
        <a:xfrm>
          <a:off x="0" y="0"/>
          <a:ext cx="7229475" cy="4714875"/>
        </a:xfrm>
        <a:prstGeom prst="rect">
          <a:avLst/>
        </a:prstGeom>
      </xdr:spPr>
    </xdr:pic>
    <xdr:clientData/>
  </xdr:twoCellAnchor>
  <xdr:twoCellAnchor editAs="oneCell">
    <xdr:from>
      <xdr:col>0</xdr:col>
      <xdr:colOff>0</xdr:colOff>
      <xdr:row>0</xdr:row>
      <xdr:rowOff>0</xdr:rowOff>
    </xdr:from>
    <xdr:to>
      <xdr:col>10</xdr:col>
      <xdr:colOff>371475</xdr:colOff>
      <xdr:row>33</xdr:row>
      <xdr:rowOff>114300</xdr:rowOff>
    </xdr:to>
    <xdr:pic>
      <xdr:nvPicPr>
        <xdr:cNvPr id="57" name="ID_B3F331A0C91F430CA21A4B8C529BEED1" descr="34.1"/>
        <xdr:cNvPicPr/>
      </xdr:nvPicPr>
      <xdr:blipFill>
        <a:blip r:embed="rId76"/>
        <a:stretch>
          <a:fillRect/>
        </a:stretch>
      </xdr:blipFill>
      <xdr:spPr>
        <a:xfrm>
          <a:off x="0" y="0"/>
          <a:ext cx="7229475" cy="5772150"/>
        </a:xfrm>
        <a:prstGeom prst="rect">
          <a:avLst/>
        </a:prstGeom>
      </xdr:spPr>
    </xdr:pic>
    <xdr:clientData/>
  </xdr:twoCellAnchor>
  <xdr:twoCellAnchor editAs="oneCell">
    <xdr:from>
      <xdr:col>0</xdr:col>
      <xdr:colOff>0</xdr:colOff>
      <xdr:row>0</xdr:row>
      <xdr:rowOff>0</xdr:rowOff>
    </xdr:from>
    <xdr:to>
      <xdr:col>11</xdr:col>
      <xdr:colOff>228600</xdr:colOff>
      <xdr:row>25</xdr:row>
      <xdr:rowOff>28575</xdr:rowOff>
    </xdr:to>
    <xdr:pic>
      <xdr:nvPicPr>
        <xdr:cNvPr id="56" name="ID_8D2D46D68EB940ECA0E947263568D382" descr="34.2"/>
        <xdr:cNvPicPr/>
      </xdr:nvPicPr>
      <xdr:blipFill>
        <a:blip r:embed="rId77"/>
        <a:stretch>
          <a:fillRect/>
        </a:stretch>
      </xdr:blipFill>
      <xdr:spPr>
        <a:xfrm>
          <a:off x="0" y="0"/>
          <a:ext cx="7772400" cy="4314825"/>
        </a:xfrm>
        <a:prstGeom prst="rect">
          <a:avLst/>
        </a:prstGeom>
      </xdr:spPr>
    </xdr:pic>
    <xdr:clientData/>
  </xdr:twoCellAnchor>
  <xdr:twoCellAnchor editAs="oneCell">
    <xdr:from>
      <xdr:col>0</xdr:col>
      <xdr:colOff>0</xdr:colOff>
      <xdr:row>0</xdr:row>
      <xdr:rowOff>0</xdr:rowOff>
    </xdr:from>
    <xdr:to>
      <xdr:col>11</xdr:col>
      <xdr:colOff>314325</xdr:colOff>
      <xdr:row>22</xdr:row>
      <xdr:rowOff>0</xdr:rowOff>
    </xdr:to>
    <xdr:pic>
      <xdr:nvPicPr>
        <xdr:cNvPr id="49" name="ID_61FE7DEB16C04F34952B25D94DBC4AE6" descr="37.2"/>
        <xdr:cNvPicPr/>
      </xdr:nvPicPr>
      <xdr:blipFill>
        <a:blip r:embed="rId78"/>
        <a:stretch>
          <a:fillRect/>
        </a:stretch>
      </xdr:blipFill>
      <xdr:spPr>
        <a:xfrm>
          <a:off x="0" y="0"/>
          <a:ext cx="7858125" cy="3771900"/>
        </a:xfrm>
        <a:prstGeom prst="rect">
          <a:avLst/>
        </a:prstGeom>
      </xdr:spPr>
    </xdr:pic>
    <xdr:clientData/>
  </xdr:twoCellAnchor>
  <xdr:twoCellAnchor editAs="oneCell">
    <xdr:from>
      <xdr:col>0</xdr:col>
      <xdr:colOff>0</xdr:colOff>
      <xdr:row>0</xdr:row>
      <xdr:rowOff>0</xdr:rowOff>
    </xdr:from>
    <xdr:to>
      <xdr:col>10</xdr:col>
      <xdr:colOff>571500</xdr:colOff>
      <xdr:row>32</xdr:row>
      <xdr:rowOff>28575</xdr:rowOff>
    </xdr:to>
    <xdr:pic>
      <xdr:nvPicPr>
        <xdr:cNvPr id="50" name="ID_B9889E7759FF4DD6A7A3BF6FF4379D67" descr="37.1"/>
        <xdr:cNvPicPr/>
      </xdr:nvPicPr>
      <xdr:blipFill>
        <a:blip r:embed="rId79"/>
        <a:stretch>
          <a:fillRect/>
        </a:stretch>
      </xdr:blipFill>
      <xdr:spPr>
        <a:xfrm>
          <a:off x="0" y="0"/>
          <a:ext cx="7429500" cy="5514975"/>
        </a:xfrm>
        <a:prstGeom prst="rect">
          <a:avLst/>
        </a:prstGeom>
      </xdr:spPr>
    </xdr:pic>
    <xdr:clientData/>
  </xdr:twoCellAnchor>
  <xdr:twoCellAnchor editAs="oneCell">
    <xdr:from>
      <xdr:col>0</xdr:col>
      <xdr:colOff>0</xdr:colOff>
      <xdr:row>0</xdr:row>
      <xdr:rowOff>0</xdr:rowOff>
    </xdr:from>
    <xdr:to>
      <xdr:col>11</xdr:col>
      <xdr:colOff>200025</xdr:colOff>
      <xdr:row>10</xdr:row>
      <xdr:rowOff>142875</xdr:rowOff>
    </xdr:to>
    <xdr:pic>
      <xdr:nvPicPr>
        <xdr:cNvPr id="40" name="ID_14FCE96DE0A347C8AE89B4FED0DA42B1" descr="38.2"/>
        <xdr:cNvPicPr/>
      </xdr:nvPicPr>
      <xdr:blipFill>
        <a:blip r:embed="rId80"/>
        <a:stretch>
          <a:fillRect/>
        </a:stretch>
      </xdr:blipFill>
      <xdr:spPr>
        <a:xfrm>
          <a:off x="0" y="0"/>
          <a:ext cx="7743825" cy="1857375"/>
        </a:xfrm>
        <a:prstGeom prst="rect">
          <a:avLst/>
        </a:prstGeom>
      </xdr:spPr>
    </xdr:pic>
    <xdr:clientData/>
  </xdr:twoCellAnchor>
  <xdr:twoCellAnchor editAs="oneCell">
    <xdr:from>
      <xdr:col>0</xdr:col>
      <xdr:colOff>0</xdr:colOff>
      <xdr:row>0</xdr:row>
      <xdr:rowOff>0</xdr:rowOff>
    </xdr:from>
    <xdr:to>
      <xdr:col>10</xdr:col>
      <xdr:colOff>447675</xdr:colOff>
      <xdr:row>30</xdr:row>
      <xdr:rowOff>133350</xdr:rowOff>
    </xdr:to>
    <xdr:pic>
      <xdr:nvPicPr>
        <xdr:cNvPr id="41" name="ID_3B573BFFE33C497AB275246C40E2C551" descr="38.1"/>
        <xdr:cNvPicPr/>
      </xdr:nvPicPr>
      <xdr:blipFill>
        <a:blip r:embed="rId81"/>
        <a:stretch>
          <a:fillRect/>
        </a:stretch>
      </xdr:blipFill>
      <xdr:spPr>
        <a:xfrm>
          <a:off x="0" y="0"/>
          <a:ext cx="7305675" cy="5276850"/>
        </a:xfrm>
        <a:prstGeom prst="rect">
          <a:avLst/>
        </a:prstGeom>
      </xdr:spPr>
    </xdr:pic>
    <xdr:clientData/>
  </xdr:twoCellAnchor>
  <xdr:twoCellAnchor editAs="oneCell">
    <xdr:from>
      <xdr:col>0</xdr:col>
      <xdr:colOff>0</xdr:colOff>
      <xdr:row>0</xdr:row>
      <xdr:rowOff>0</xdr:rowOff>
    </xdr:from>
    <xdr:to>
      <xdr:col>10</xdr:col>
      <xdr:colOff>600075</xdr:colOff>
      <xdr:row>24</xdr:row>
      <xdr:rowOff>0</xdr:rowOff>
    </xdr:to>
    <xdr:pic>
      <xdr:nvPicPr>
        <xdr:cNvPr id="84" name="ID_6E93BCADE0244414B5AAF3E68A000811" descr="39.1"/>
        <xdr:cNvPicPr/>
      </xdr:nvPicPr>
      <xdr:blipFill>
        <a:blip r:embed="rId82"/>
        <a:stretch>
          <a:fillRect/>
        </a:stretch>
      </xdr:blipFill>
      <xdr:spPr>
        <a:xfrm>
          <a:off x="0" y="0"/>
          <a:ext cx="7458075" cy="4114800"/>
        </a:xfrm>
        <a:prstGeom prst="rect">
          <a:avLst/>
        </a:prstGeom>
      </xdr:spPr>
    </xdr:pic>
    <xdr:clientData/>
  </xdr:twoCellAnchor>
  <xdr:twoCellAnchor editAs="oneCell">
    <xdr:from>
      <xdr:col>0</xdr:col>
      <xdr:colOff>0</xdr:colOff>
      <xdr:row>0</xdr:row>
      <xdr:rowOff>0</xdr:rowOff>
    </xdr:from>
    <xdr:to>
      <xdr:col>11</xdr:col>
      <xdr:colOff>104775</xdr:colOff>
      <xdr:row>21</xdr:row>
      <xdr:rowOff>57150</xdr:rowOff>
    </xdr:to>
    <xdr:pic>
      <xdr:nvPicPr>
        <xdr:cNvPr id="81" name="ID_E4EF4403F7BE419ABF4C4C57B741371E" descr="40.2"/>
        <xdr:cNvPicPr/>
      </xdr:nvPicPr>
      <xdr:blipFill>
        <a:blip r:embed="rId83"/>
        <a:stretch>
          <a:fillRect/>
        </a:stretch>
      </xdr:blipFill>
      <xdr:spPr>
        <a:xfrm>
          <a:off x="0" y="0"/>
          <a:ext cx="7648575" cy="3657600"/>
        </a:xfrm>
        <a:prstGeom prst="rect">
          <a:avLst/>
        </a:prstGeom>
      </xdr:spPr>
    </xdr:pic>
    <xdr:clientData/>
  </xdr:twoCellAnchor>
  <xdr:twoCellAnchor editAs="oneCell">
    <xdr:from>
      <xdr:col>0</xdr:col>
      <xdr:colOff>0</xdr:colOff>
      <xdr:row>0</xdr:row>
      <xdr:rowOff>0</xdr:rowOff>
    </xdr:from>
    <xdr:to>
      <xdr:col>10</xdr:col>
      <xdr:colOff>571500</xdr:colOff>
      <xdr:row>40</xdr:row>
      <xdr:rowOff>114300</xdr:rowOff>
    </xdr:to>
    <xdr:pic>
      <xdr:nvPicPr>
        <xdr:cNvPr id="82" name="ID_07C1D5A583D6408983D4817A2FBE0828" descr="40.1"/>
        <xdr:cNvPicPr/>
      </xdr:nvPicPr>
      <xdr:blipFill>
        <a:blip r:embed="rId84"/>
        <a:stretch>
          <a:fillRect/>
        </a:stretch>
      </xdr:blipFill>
      <xdr:spPr>
        <a:xfrm>
          <a:off x="0" y="0"/>
          <a:ext cx="7429500" cy="6972300"/>
        </a:xfrm>
        <a:prstGeom prst="rect">
          <a:avLst/>
        </a:prstGeom>
      </xdr:spPr>
    </xdr:pic>
    <xdr:clientData/>
  </xdr:twoCellAnchor>
  <xdr:twoCellAnchor editAs="oneCell">
    <xdr:from>
      <xdr:col>0</xdr:col>
      <xdr:colOff>0</xdr:colOff>
      <xdr:row>0</xdr:row>
      <xdr:rowOff>0</xdr:rowOff>
    </xdr:from>
    <xdr:to>
      <xdr:col>10</xdr:col>
      <xdr:colOff>154940</xdr:colOff>
      <xdr:row>7</xdr:row>
      <xdr:rowOff>85725</xdr:rowOff>
    </xdr:to>
    <xdr:pic>
      <xdr:nvPicPr>
        <xdr:cNvPr id="42" name="ID_11DF55C90BD74B7B83D5E90B7F4E2D3E"/>
        <xdr:cNvPicPr/>
      </xdr:nvPicPr>
      <xdr:blipFill>
        <a:blip r:embed="rId85"/>
        <a:stretch>
          <a:fillRect/>
        </a:stretch>
      </xdr:blipFill>
      <xdr:spPr>
        <a:xfrm>
          <a:off x="8961120" y="10594975"/>
          <a:ext cx="7012940" cy="1285875"/>
        </a:xfrm>
        <a:prstGeom prst="rect">
          <a:avLst/>
        </a:prstGeom>
      </xdr:spPr>
    </xdr:pic>
    <xdr:clientData/>
  </xdr:twoCellAnchor>
  <xdr:twoCellAnchor editAs="oneCell">
    <xdr:from>
      <xdr:col>0</xdr:col>
      <xdr:colOff>0</xdr:colOff>
      <xdr:row>0</xdr:row>
      <xdr:rowOff>0</xdr:rowOff>
    </xdr:from>
    <xdr:to>
      <xdr:col>9</xdr:col>
      <xdr:colOff>565785</xdr:colOff>
      <xdr:row>20</xdr:row>
      <xdr:rowOff>125730</xdr:rowOff>
    </xdr:to>
    <xdr:pic>
      <xdr:nvPicPr>
        <xdr:cNvPr id="69" name="ID_F9FA9CBFCBDF4DE591AE89F2202B2DD7"/>
        <xdr:cNvPicPr/>
      </xdr:nvPicPr>
      <xdr:blipFill>
        <a:blip r:embed="rId86"/>
        <a:stretch>
          <a:fillRect/>
        </a:stretch>
      </xdr:blipFill>
      <xdr:spPr>
        <a:xfrm>
          <a:off x="10489565" y="10594975"/>
          <a:ext cx="6737985" cy="3554730"/>
        </a:xfrm>
        <a:prstGeom prst="rect">
          <a:avLst/>
        </a:prstGeom>
      </xdr:spPr>
    </xdr:pic>
    <xdr:clientData/>
  </xdr:twoCellAnchor>
  <xdr:twoCellAnchor editAs="oneCell">
    <xdr:from>
      <xdr:col>0</xdr:col>
      <xdr:colOff>0</xdr:colOff>
      <xdr:row>0</xdr:row>
      <xdr:rowOff>0</xdr:rowOff>
    </xdr:from>
    <xdr:to>
      <xdr:col>10</xdr:col>
      <xdr:colOff>126365</xdr:colOff>
      <xdr:row>4</xdr:row>
      <xdr:rowOff>31115</xdr:rowOff>
    </xdr:to>
    <xdr:pic>
      <xdr:nvPicPr>
        <xdr:cNvPr id="68" name="ID_73DCF34CBD1D400BB361587AC7B3ED69"/>
        <xdr:cNvPicPr/>
      </xdr:nvPicPr>
      <xdr:blipFill>
        <a:blip r:embed="rId87"/>
        <a:stretch>
          <a:fillRect/>
        </a:stretch>
      </xdr:blipFill>
      <xdr:spPr>
        <a:xfrm>
          <a:off x="8961120" y="11146155"/>
          <a:ext cx="6984365" cy="716915"/>
        </a:xfrm>
        <a:prstGeom prst="rect">
          <a:avLst/>
        </a:prstGeom>
      </xdr:spPr>
    </xdr:pic>
    <xdr:clientData/>
  </xdr:twoCellAnchor>
  <xdr:twoCellAnchor editAs="oneCell">
    <xdr:from>
      <xdr:col>0</xdr:col>
      <xdr:colOff>0</xdr:colOff>
      <xdr:row>0</xdr:row>
      <xdr:rowOff>0</xdr:rowOff>
    </xdr:from>
    <xdr:to>
      <xdr:col>10</xdr:col>
      <xdr:colOff>193675</xdr:colOff>
      <xdr:row>5</xdr:row>
      <xdr:rowOff>124460</xdr:rowOff>
    </xdr:to>
    <xdr:pic>
      <xdr:nvPicPr>
        <xdr:cNvPr id="92" name="ID_C6FDD40E9C51472C902287CC8F6525F4"/>
        <xdr:cNvPicPr/>
      </xdr:nvPicPr>
      <xdr:blipFill>
        <a:blip r:embed="rId88"/>
        <a:stretch>
          <a:fillRect/>
        </a:stretch>
      </xdr:blipFill>
      <xdr:spPr>
        <a:xfrm>
          <a:off x="8961120" y="12242800"/>
          <a:ext cx="7051675" cy="981710"/>
        </a:xfrm>
        <a:prstGeom prst="rect">
          <a:avLst/>
        </a:prstGeom>
      </xdr:spPr>
    </xdr:pic>
    <xdr:clientData/>
  </xdr:twoCellAnchor>
  <xdr:twoCellAnchor editAs="oneCell">
    <xdr:from>
      <xdr:col>0</xdr:col>
      <xdr:colOff>0</xdr:colOff>
      <xdr:row>0</xdr:row>
      <xdr:rowOff>0</xdr:rowOff>
    </xdr:from>
    <xdr:to>
      <xdr:col>10</xdr:col>
      <xdr:colOff>117475</xdr:colOff>
      <xdr:row>7</xdr:row>
      <xdr:rowOff>33655</xdr:rowOff>
    </xdr:to>
    <xdr:pic>
      <xdr:nvPicPr>
        <xdr:cNvPr id="94" name="ID_FAD283A8889B4E3C93736FF2C7D2B34E"/>
        <xdr:cNvPicPr/>
      </xdr:nvPicPr>
      <xdr:blipFill>
        <a:blip r:embed="rId89"/>
        <a:stretch>
          <a:fillRect/>
        </a:stretch>
      </xdr:blipFill>
      <xdr:spPr>
        <a:xfrm>
          <a:off x="8961120" y="12791440"/>
          <a:ext cx="6975475" cy="1233805"/>
        </a:xfrm>
        <a:prstGeom prst="rect">
          <a:avLst/>
        </a:prstGeom>
      </xdr:spPr>
    </xdr:pic>
    <xdr:clientData/>
  </xdr:twoCellAnchor>
  <xdr:twoCellAnchor editAs="oneCell">
    <xdr:from>
      <xdr:col>0</xdr:col>
      <xdr:colOff>0</xdr:colOff>
      <xdr:row>0</xdr:row>
      <xdr:rowOff>0</xdr:rowOff>
    </xdr:from>
    <xdr:to>
      <xdr:col>10</xdr:col>
      <xdr:colOff>33655</xdr:colOff>
      <xdr:row>27</xdr:row>
      <xdr:rowOff>26670</xdr:rowOff>
    </xdr:to>
    <xdr:pic>
      <xdr:nvPicPr>
        <xdr:cNvPr id="95" name="ID_BA7358A44DA941A19A70E0910E6C1E88"/>
        <xdr:cNvPicPr/>
      </xdr:nvPicPr>
      <xdr:blipFill>
        <a:blip r:embed="rId90"/>
        <a:stretch>
          <a:fillRect/>
        </a:stretch>
      </xdr:blipFill>
      <xdr:spPr>
        <a:xfrm>
          <a:off x="10489565" y="12791440"/>
          <a:ext cx="6891655" cy="4655820"/>
        </a:xfrm>
        <a:prstGeom prst="rect">
          <a:avLst/>
        </a:prstGeom>
      </xdr:spPr>
    </xdr:pic>
    <xdr:clientData/>
  </xdr:twoCellAnchor>
  <xdr:twoCellAnchor editAs="oneCell">
    <xdr:from>
      <xdr:col>0</xdr:col>
      <xdr:colOff>0</xdr:colOff>
      <xdr:row>0</xdr:row>
      <xdr:rowOff>0</xdr:rowOff>
    </xdr:from>
    <xdr:to>
      <xdr:col>9</xdr:col>
      <xdr:colOff>567055</xdr:colOff>
      <xdr:row>18</xdr:row>
      <xdr:rowOff>12700</xdr:rowOff>
    </xdr:to>
    <xdr:pic>
      <xdr:nvPicPr>
        <xdr:cNvPr id="97" name="ID_2EC546CB9EA84B03B38A60932F307296"/>
        <xdr:cNvPicPr/>
      </xdr:nvPicPr>
      <xdr:blipFill>
        <a:blip r:embed="rId91"/>
        <a:stretch>
          <a:fillRect/>
        </a:stretch>
      </xdr:blipFill>
      <xdr:spPr>
        <a:xfrm>
          <a:off x="10489565" y="13340080"/>
          <a:ext cx="6739255" cy="3098800"/>
        </a:xfrm>
        <a:prstGeom prst="rect">
          <a:avLst/>
        </a:prstGeom>
      </xdr:spPr>
    </xdr:pic>
    <xdr:clientData/>
  </xdr:twoCellAnchor>
  <xdr:twoCellAnchor editAs="oneCell">
    <xdr:from>
      <xdr:col>0</xdr:col>
      <xdr:colOff>0</xdr:colOff>
      <xdr:row>0</xdr:row>
      <xdr:rowOff>0</xdr:rowOff>
    </xdr:from>
    <xdr:to>
      <xdr:col>10</xdr:col>
      <xdr:colOff>269875</xdr:colOff>
      <xdr:row>10</xdr:row>
      <xdr:rowOff>161925</xdr:rowOff>
    </xdr:to>
    <xdr:pic>
      <xdr:nvPicPr>
        <xdr:cNvPr id="99" name="ID_FC6529C0A5DC4F9890FCA4FE1801F115"/>
        <xdr:cNvPicPr/>
      </xdr:nvPicPr>
      <xdr:blipFill>
        <a:blip r:embed="rId92"/>
        <a:stretch>
          <a:fillRect/>
        </a:stretch>
      </xdr:blipFill>
      <xdr:spPr>
        <a:xfrm>
          <a:off x="8961120" y="14667230"/>
          <a:ext cx="7127875" cy="1876425"/>
        </a:xfrm>
        <a:prstGeom prst="rect">
          <a:avLst/>
        </a:prstGeom>
      </xdr:spPr>
    </xdr:pic>
    <xdr:clientData/>
  </xdr:twoCellAnchor>
  <xdr:twoCellAnchor editAs="oneCell">
    <xdr:from>
      <xdr:col>0</xdr:col>
      <xdr:colOff>0</xdr:colOff>
      <xdr:row>0</xdr:row>
      <xdr:rowOff>0</xdr:rowOff>
    </xdr:from>
    <xdr:to>
      <xdr:col>9</xdr:col>
      <xdr:colOff>528955</xdr:colOff>
      <xdr:row>29</xdr:row>
      <xdr:rowOff>92075</xdr:rowOff>
    </xdr:to>
    <xdr:pic>
      <xdr:nvPicPr>
        <xdr:cNvPr id="100" name="ID_4104876ED78E470484F489126871B5FB"/>
        <xdr:cNvPicPr/>
      </xdr:nvPicPr>
      <xdr:blipFill>
        <a:blip r:embed="rId93"/>
        <a:stretch>
          <a:fillRect/>
        </a:stretch>
      </xdr:blipFill>
      <xdr:spPr>
        <a:xfrm>
          <a:off x="10489565" y="14667230"/>
          <a:ext cx="6701155" cy="5064125"/>
        </a:xfrm>
        <a:prstGeom prst="rect">
          <a:avLst/>
        </a:prstGeom>
      </xdr:spPr>
    </xdr:pic>
    <xdr:clientData/>
  </xdr:twoCellAnchor>
  <xdr:twoCellAnchor editAs="oneCell">
    <xdr:from>
      <xdr:col>0</xdr:col>
      <xdr:colOff>0</xdr:colOff>
      <xdr:row>0</xdr:row>
      <xdr:rowOff>0</xdr:rowOff>
    </xdr:from>
    <xdr:to>
      <xdr:col>9</xdr:col>
      <xdr:colOff>443230</xdr:colOff>
      <xdr:row>30</xdr:row>
      <xdr:rowOff>158750</xdr:rowOff>
    </xdr:to>
    <xdr:pic>
      <xdr:nvPicPr>
        <xdr:cNvPr id="105" name="ID_522098BC0BAD43BD84E242B7FEB9B2BD"/>
        <xdr:cNvPicPr/>
      </xdr:nvPicPr>
      <xdr:blipFill>
        <a:blip r:embed="rId94"/>
        <a:stretch>
          <a:fillRect/>
        </a:stretch>
      </xdr:blipFill>
      <xdr:spPr>
        <a:xfrm>
          <a:off x="10489565" y="15000605"/>
          <a:ext cx="6615430" cy="5302250"/>
        </a:xfrm>
        <a:prstGeom prst="rect">
          <a:avLst/>
        </a:prstGeom>
      </xdr:spPr>
    </xdr:pic>
    <xdr:clientData/>
  </xdr:twoCellAnchor>
  <xdr:twoCellAnchor editAs="oneCell">
    <xdr:from>
      <xdr:col>0</xdr:col>
      <xdr:colOff>0</xdr:colOff>
      <xdr:row>0</xdr:row>
      <xdr:rowOff>0</xdr:rowOff>
    </xdr:from>
    <xdr:to>
      <xdr:col>10</xdr:col>
      <xdr:colOff>212725</xdr:colOff>
      <xdr:row>10</xdr:row>
      <xdr:rowOff>106680</xdr:rowOff>
    </xdr:to>
    <xdr:pic>
      <xdr:nvPicPr>
        <xdr:cNvPr id="107" name="ID_6AA32903A6CC4018A7BF5BE87DCAFFC3"/>
        <xdr:cNvPicPr/>
      </xdr:nvPicPr>
      <xdr:blipFill>
        <a:blip r:embed="rId95"/>
        <a:stretch>
          <a:fillRect/>
        </a:stretch>
      </xdr:blipFill>
      <xdr:spPr>
        <a:xfrm>
          <a:off x="8961120" y="15549245"/>
          <a:ext cx="7070725" cy="1821180"/>
        </a:xfrm>
        <a:prstGeom prst="rect">
          <a:avLst/>
        </a:prstGeom>
      </xdr:spPr>
    </xdr:pic>
    <xdr:clientData/>
  </xdr:twoCellAnchor>
  <xdr:twoCellAnchor editAs="oneCell">
    <xdr:from>
      <xdr:col>0</xdr:col>
      <xdr:colOff>0</xdr:colOff>
      <xdr:row>0</xdr:row>
      <xdr:rowOff>0</xdr:rowOff>
    </xdr:from>
    <xdr:to>
      <xdr:col>9</xdr:col>
      <xdr:colOff>595630</xdr:colOff>
      <xdr:row>21</xdr:row>
      <xdr:rowOff>24130</xdr:rowOff>
    </xdr:to>
    <xdr:pic>
      <xdr:nvPicPr>
        <xdr:cNvPr id="108" name="ID_6513B2845829463E96B0E35B9B755CD8"/>
        <xdr:cNvPicPr/>
      </xdr:nvPicPr>
      <xdr:blipFill>
        <a:blip r:embed="rId96"/>
        <a:stretch>
          <a:fillRect/>
        </a:stretch>
      </xdr:blipFill>
      <xdr:spPr>
        <a:xfrm>
          <a:off x="10489565" y="15549245"/>
          <a:ext cx="6767830" cy="3624580"/>
        </a:xfrm>
        <a:prstGeom prst="rect">
          <a:avLst/>
        </a:prstGeom>
      </xdr:spPr>
    </xdr:pic>
    <xdr:clientData/>
  </xdr:twoCellAnchor>
  <xdr:twoCellAnchor editAs="oneCell">
    <xdr:from>
      <xdr:col>0</xdr:col>
      <xdr:colOff>0</xdr:colOff>
      <xdr:row>0</xdr:row>
      <xdr:rowOff>0</xdr:rowOff>
    </xdr:from>
    <xdr:to>
      <xdr:col>9</xdr:col>
      <xdr:colOff>557530</xdr:colOff>
      <xdr:row>15</xdr:row>
      <xdr:rowOff>167640</xdr:rowOff>
    </xdr:to>
    <xdr:pic>
      <xdr:nvPicPr>
        <xdr:cNvPr id="112" name="ID_CFB47740D619436F95294B79CDD975AF"/>
        <xdr:cNvPicPr/>
      </xdr:nvPicPr>
      <xdr:blipFill>
        <a:blip r:embed="rId97"/>
        <a:stretch>
          <a:fillRect/>
        </a:stretch>
      </xdr:blipFill>
      <xdr:spPr>
        <a:xfrm>
          <a:off x="10489565" y="16097885"/>
          <a:ext cx="6729730" cy="2739390"/>
        </a:xfrm>
        <a:prstGeom prst="rect">
          <a:avLst/>
        </a:prstGeom>
      </xdr:spPr>
    </xdr:pic>
    <xdr:clientData/>
  </xdr:twoCellAnchor>
  <xdr:twoCellAnchor editAs="oneCell">
    <xdr:from>
      <xdr:col>0</xdr:col>
      <xdr:colOff>0</xdr:colOff>
      <xdr:row>0</xdr:row>
      <xdr:rowOff>0</xdr:rowOff>
    </xdr:from>
    <xdr:to>
      <xdr:col>10</xdr:col>
      <xdr:colOff>174625</xdr:colOff>
      <xdr:row>7</xdr:row>
      <xdr:rowOff>122555</xdr:rowOff>
    </xdr:to>
    <xdr:pic>
      <xdr:nvPicPr>
        <xdr:cNvPr id="114" name="ID_E4B8EF11763E4638A01A34DE923CBA5A"/>
        <xdr:cNvPicPr/>
      </xdr:nvPicPr>
      <xdr:blipFill>
        <a:blip r:embed="rId98"/>
        <a:stretch>
          <a:fillRect/>
        </a:stretch>
      </xdr:blipFill>
      <xdr:spPr>
        <a:xfrm>
          <a:off x="8961120" y="16646525"/>
          <a:ext cx="7032625" cy="1322705"/>
        </a:xfrm>
        <a:prstGeom prst="rect">
          <a:avLst/>
        </a:prstGeom>
      </xdr:spPr>
    </xdr:pic>
    <xdr:clientData/>
  </xdr:twoCellAnchor>
  <xdr:twoCellAnchor editAs="oneCell">
    <xdr:from>
      <xdr:col>0</xdr:col>
      <xdr:colOff>0</xdr:colOff>
      <xdr:row>0</xdr:row>
      <xdr:rowOff>0</xdr:rowOff>
    </xdr:from>
    <xdr:to>
      <xdr:col>9</xdr:col>
      <xdr:colOff>500380</xdr:colOff>
      <xdr:row>29</xdr:row>
      <xdr:rowOff>79375</xdr:rowOff>
    </xdr:to>
    <xdr:pic>
      <xdr:nvPicPr>
        <xdr:cNvPr id="115" name="ID_6C91586810144D3A944C78CF14582A06"/>
        <xdr:cNvPicPr/>
      </xdr:nvPicPr>
      <xdr:blipFill>
        <a:blip r:embed="rId99"/>
        <a:stretch>
          <a:fillRect/>
        </a:stretch>
      </xdr:blipFill>
      <xdr:spPr>
        <a:xfrm>
          <a:off x="10489565" y="16646525"/>
          <a:ext cx="6672580" cy="5051425"/>
        </a:xfrm>
        <a:prstGeom prst="rect">
          <a:avLst/>
        </a:prstGeom>
      </xdr:spPr>
    </xdr:pic>
    <xdr:clientData/>
  </xdr:twoCellAnchor>
  <xdr:twoCellAnchor editAs="oneCell">
    <xdr:from>
      <xdr:col>0</xdr:col>
      <xdr:colOff>0</xdr:colOff>
      <xdr:row>0</xdr:row>
      <xdr:rowOff>0</xdr:rowOff>
    </xdr:from>
    <xdr:to>
      <xdr:col>9</xdr:col>
      <xdr:colOff>433705</xdr:colOff>
      <xdr:row>19</xdr:row>
      <xdr:rowOff>144780</xdr:rowOff>
    </xdr:to>
    <xdr:pic>
      <xdr:nvPicPr>
        <xdr:cNvPr id="117" name="ID_1E274C80551344DF8B0E60C9F74E3FDD"/>
        <xdr:cNvPicPr/>
      </xdr:nvPicPr>
      <xdr:blipFill>
        <a:blip r:embed="rId100"/>
        <a:stretch>
          <a:fillRect/>
        </a:stretch>
      </xdr:blipFill>
      <xdr:spPr>
        <a:xfrm>
          <a:off x="10489565" y="18987135"/>
          <a:ext cx="6605905" cy="3402330"/>
        </a:xfrm>
        <a:prstGeom prst="rect">
          <a:avLst/>
        </a:prstGeom>
      </xdr:spPr>
    </xdr:pic>
    <xdr:clientData/>
  </xdr:twoCellAnchor>
  <xdr:twoCellAnchor editAs="oneCell">
    <xdr:from>
      <xdr:col>0</xdr:col>
      <xdr:colOff>0</xdr:colOff>
      <xdr:row>0</xdr:row>
      <xdr:rowOff>0</xdr:rowOff>
    </xdr:from>
    <xdr:to>
      <xdr:col>10</xdr:col>
      <xdr:colOff>165100</xdr:colOff>
      <xdr:row>12</xdr:row>
      <xdr:rowOff>109855</xdr:rowOff>
    </xdr:to>
    <xdr:pic>
      <xdr:nvPicPr>
        <xdr:cNvPr id="123" name="ID_CA4640104A6E47B584A5B0B8A602FC09"/>
        <xdr:cNvPicPr/>
      </xdr:nvPicPr>
      <xdr:blipFill>
        <a:blip r:embed="rId101"/>
        <a:stretch>
          <a:fillRect/>
        </a:stretch>
      </xdr:blipFill>
      <xdr:spPr>
        <a:xfrm>
          <a:off x="8961120" y="18987135"/>
          <a:ext cx="7023100" cy="2167255"/>
        </a:xfrm>
        <a:prstGeom prst="rect">
          <a:avLst/>
        </a:prstGeom>
      </xdr:spPr>
    </xdr:pic>
    <xdr:clientData/>
  </xdr:twoCellAnchor>
  <xdr:twoCellAnchor editAs="oneCell">
    <xdr:from>
      <xdr:col>0</xdr:col>
      <xdr:colOff>0</xdr:colOff>
      <xdr:row>0</xdr:row>
      <xdr:rowOff>0</xdr:rowOff>
    </xdr:from>
    <xdr:to>
      <xdr:col>10</xdr:col>
      <xdr:colOff>155575</xdr:colOff>
      <xdr:row>17</xdr:row>
      <xdr:rowOff>133985</xdr:rowOff>
    </xdr:to>
    <xdr:pic>
      <xdr:nvPicPr>
        <xdr:cNvPr id="129" name="ID_BB06AB30AE4E4AFD9A18D7D56CD5AB88"/>
        <xdr:cNvPicPr/>
      </xdr:nvPicPr>
      <xdr:blipFill>
        <a:blip r:embed="rId102"/>
        <a:stretch>
          <a:fillRect/>
        </a:stretch>
      </xdr:blipFill>
      <xdr:spPr>
        <a:xfrm>
          <a:off x="8961120" y="22450425"/>
          <a:ext cx="7013575" cy="3048635"/>
        </a:xfrm>
        <a:prstGeom prst="rect">
          <a:avLst/>
        </a:prstGeom>
      </xdr:spPr>
    </xdr:pic>
    <xdr:clientData/>
  </xdr:twoCellAnchor>
  <xdr:twoCellAnchor editAs="oneCell">
    <xdr:from>
      <xdr:col>0</xdr:col>
      <xdr:colOff>0</xdr:colOff>
      <xdr:row>0</xdr:row>
      <xdr:rowOff>0</xdr:rowOff>
    </xdr:from>
    <xdr:to>
      <xdr:col>10</xdr:col>
      <xdr:colOff>88900</xdr:colOff>
      <xdr:row>3</xdr:row>
      <xdr:rowOff>155575</xdr:rowOff>
    </xdr:to>
    <xdr:pic>
      <xdr:nvPicPr>
        <xdr:cNvPr id="127" name="ID_C578AB99A39E434CBB4C95A991E13491"/>
        <xdr:cNvPicPr/>
      </xdr:nvPicPr>
      <xdr:blipFill>
        <a:blip r:embed="rId103"/>
        <a:stretch>
          <a:fillRect/>
        </a:stretch>
      </xdr:blipFill>
      <xdr:spPr>
        <a:xfrm>
          <a:off x="8961120" y="23178135"/>
          <a:ext cx="6946900" cy="669925"/>
        </a:xfrm>
        <a:prstGeom prst="rect">
          <a:avLst/>
        </a:prstGeom>
      </xdr:spPr>
    </xdr:pic>
    <xdr:clientData/>
  </xdr:twoCellAnchor>
  <xdr:twoCellAnchor editAs="oneCell">
    <xdr:from>
      <xdr:col>0</xdr:col>
      <xdr:colOff>0</xdr:colOff>
      <xdr:row>0</xdr:row>
      <xdr:rowOff>0</xdr:rowOff>
    </xdr:from>
    <xdr:to>
      <xdr:col>10</xdr:col>
      <xdr:colOff>184150</xdr:colOff>
      <xdr:row>11</xdr:row>
      <xdr:rowOff>82550</xdr:rowOff>
    </xdr:to>
    <xdr:pic>
      <xdr:nvPicPr>
        <xdr:cNvPr id="106" name="ID_B2EBA8CEFD3D40AEBFD6ABCC4D423B5D"/>
        <xdr:cNvPicPr/>
      </xdr:nvPicPr>
      <xdr:blipFill>
        <a:blip r:embed="rId104"/>
        <a:stretch>
          <a:fillRect/>
        </a:stretch>
      </xdr:blipFill>
      <xdr:spPr>
        <a:xfrm>
          <a:off x="8961120" y="23726775"/>
          <a:ext cx="7042150" cy="1968500"/>
        </a:xfrm>
        <a:prstGeom prst="rect">
          <a:avLst/>
        </a:prstGeom>
      </xdr:spPr>
    </xdr:pic>
    <xdr:clientData/>
  </xdr:twoCellAnchor>
  <xdr:twoCellAnchor editAs="oneCell">
    <xdr:from>
      <xdr:col>0</xdr:col>
      <xdr:colOff>0</xdr:colOff>
      <xdr:row>0</xdr:row>
      <xdr:rowOff>0</xdr:rowOff>
    </xdr:from>
    <xdr:to>
      <xdr:col>9</xdr:col>
      <xdr:colOff>557530</xdr:colOff>
      <xdr:row>26</xdr:row>
      <xdr:rowOff>31115</xdr:rowOff>
    </xdr:to>
    <xdr:pic>
      <xdr:nvPicPr>
        <xdr:cNvPr id="104" name="ID_DBEB935520EB4A418C2A0D5D085D293B"/>
        <xdr:cNvPicPr/>
      </xdr:nvPicPr>
      <xdr:blipFill>
        <a:blip r:embed="rId105"/>
        <a:stretch>
          <a:fillRect/>
        </a:stretch>
      </xdr:blipFill>
      <xdr:spPr>
        <a:xfrm>
          <a:off x="10489565" y="23726775"/>
          <a:ext cx="6729730" cy="4488815"/>
        </a:xfrm>
        <a:prstGeom prst="rect">
          <a:avLst/>
        </a:prstGeom>
      </xdr:spPr>
    </xdr:pic>
    <xdr:clientData/>
  </xdr:twoCellAnchor>
  <xdr:twoCellAnchor editAs="oneCell">
    <xdr:from>
      <xdr:col>0</xdr:col>
      <xdr:colOff>0</xdr:colOff>
      <xdr:row>0</xdr:row>
      <xdr:rowOff>0</xdr:rowOff>
    </xdr:from>
    <xdr:to>
      <xdr:col>10</xdr:col>
      <xdr:colOff>174625</xdr:colOff>
      <xdr:row>10</xdr:row>
      <xdr:rowOff>150495</xdr:rowOff>
    </xdr:to>
    <xdr:pic>
      <xdr:nvPicPr>
        <xdr:cNvPr id="139" name="ID_380901E5579942A48E1A291B7D8E2E86"/>
        <xdr:cNvPicPr/>
      </xdr:nvPicPr>
      <xdr:blipFill>
        <a:blip r:embed="rId106"/>
        <a:stretch>
          <a:fillRect/>
        </a:stretch>
      </xdr:blipFill>
      <xdr:spPr>
        <a:xfrm>
          <a:off x="8961120" y="28235910"/>
          <a:ext cx="7032625" cy="1864995"/>
        </a:xfrm>
        <a:prstGeom prst="rect">
          <a:avLst/>
        </a:prstGeom>
      </xdr:spPr>
    </xdr:pic>
    <xdr:clientData/>
  </xdr:twoCellAnchor>
  <xdr:twoCellAnchor editAs="oneCell">
    <xdr:from>
      <xdr:col>0</xdr:col>
      <xdr:colOff>0</xdr:colOff>
      <xdr:row>0</xdr:row>
      <xdr:rowOff>0</xdr:rowOff>
    </xdr:from>
    <xdr:to>
      <xdr:col>9</xdr:col>
      <xdr:colOff>519430</xdr:colOff>
      <xdr:row>17</xdr:row>
      <xdr:rowOff>43180</xdr:rowOff>
    </xdr:to>
    <xdr:pic>
      <xdr:nvPicPr>
        <xdr:cNvPr id="135" name="ID_1EEC40301E9E4E598986362CFA5109D7"/>
        <xdr:cNvPicPr/>
      </xdr:nvPicPr>
      <xdr:blipFill>
        <a:blip r:embed="rId107"/>
        <a:stretch>
          <a:fillRect/>
        </a:stretch>
      </xdr:blipFill>
      <xdr:spPr>
        <a:xfrm>
          <a:off x="10489565" y="28235910"/>
          <a:ext cx="6691630" cy="2957830"/>
        </a:xfrm>
        <a:prstGeom prst="rect">
          <a:avLst/>
        </a:prstGeom>
      </xdr:spPr>
    </xdr:pic>
    <xdr:clientData/>
  </xdr:twoCellAnchor>
  <xdr:twoCellAnchor editAs="oneCell">
    <xdr:from>
      <xdr:col>0</xdr:col>
      <xdr:colOff>0</xdr:colOff>
      <xdr:row>0</xdr:row>
      <xdr:rowOff>0</xdr:rowOff>
    </xdr:from>
    <xdr:to>
      <xdr:col>10</xdr:col>
      <xdr:colOff>184150</xdr:colOff>
      <xdr:row>6</xdr:row>
      <xdr:rowOff>119380</xdr:rowOff>
    </xdr:to>
    <xdr:pic>
      <xdr:nvPicPr>
        <xdr:cNvPr id="146" name="ID_80EB9BDA6578464C95428CD6BDF93F44"/>
        <xdr:cNvPicPr/>
      </xdr:nvPicPr>
      <xdr:blipFill>
        <a:blip r:embed="rId108"/>
        <a:stretch>
          <a:fillRect/>
        </a:stretch>
      </xdr:blipFill>
      <xdr:spPr>
        <a:xfrm>
          <a:off x="8961120" y="31908750"/>
          <a:ext cx="7042150" cy="1148080"/>
        </a:xfrm>
        <a:prstGeom prst="rect">
          <a:avLst/>
        </a:prstGeom>
      </xdr:spPr>
    </xdr:pic>
    <xdr:clientData/>
  </xdr:twoCellAnchor>
  <xdr:twoCellAnchor editAs="oneCell">
    <xdr:from>
      <xdr:col>0</xdr:col>
      <xdr:colOff>0</xdr:colOff>
      <xdr:row>0</xdr:row>
      <xdr:rowOff>0</xdr:rowOff>
    </xdr:from>
    <xdr:to>
      <xdr:col>9</xdr:col>
      <xdr:colOff>557530</xdr:colOff>
      <xdr:row>19</xdr:row>
      <xdr:rowOff>88265</xdr:rowOff>
    </xdr:to>
    <xdr:pic>
      <xdr:nvPicPr>
        <xdr:cNvPr id="147" name="ID_DFB36BB8506644A8A3AAD65107A9EDE8"/>
        <xdr:cNvPicPr/>
      </xdr:nvPicPr>
      <xdr:blipFill>
        <a:blip r:embed="rId109"/>
        <a:stretch>
          <a:fillRect/>
        </a:stretch>
      </xdr:blipFill>
      <xdr:spPr>
        <a:xfrm>
          <a:off x="10489565" y="31908750"/>
          <a:ext cx="6729730" cy="3345815"/>
        </a:xfrm>
        <a:prstGeom prst="rect">
          <a:avLst/>
        </a:prstGeom>
      </xdr:spPr>
    </xdr:pic>
    <xdr:clientData/>
  </xdr:twoCellAnchor>
  <xdr:twoCellAnchor editAs="oneCell">
    <xdr:from>
      <xdr:col>0</xdr:col>
      <xdr:colOff>0</xdr:colOff>
      <xdr:row>0</xdr:row>
      <xdr:rowOff>0</xdr:rowOff>
    </xdr:from>
    <xdr:to>
      <xdr:col>9</xdr:col>
      <xdr:colOff>662305</xdr:colOff>
      <xdr:row>34</xdr:row>
      <xdr:rowOff>48895</xdr:rowOff>
    </xdr:to>
    <xdr:pic>
      <xdr:nvPicPr>
        <xdr:cNvPr id="151" name="ID_3470269276C24AEAB2D81893F79EF267"/>
        <xdr:cNvPicPr/>
      </xdr:nvPicPr>
      <xdr:blipFill>
        <a:blip r:embed="rId110"/>
        <a:stretch>
          <a:fillRect/>
        </a:stretch>
      </xdr:blipFill>
      <xdr:spPr>
        <a:xfrm>
          <a:off x="10489565" y="33200340"/>
          <a:ext cx="6834505" cy="5878195"/>
        </a:xfrm>
        <a:prstGeom prst="rect">
          <a:avLst/>
        </a:prstGeom>
      </xdr:spPr>
    </xdr:pic>
    <xdr:clientData/>
  </xdr:twoCellAnchor>
  <xdr:twoCellAnchor editAs="oneCell">
    <xdr:from>
      <xdr:col>0</xdr:col>
      <xdr:colOff>0</xdr:colOff>
      <xdr:row>0</xdr:row>
      <xdr:rowOff>0</xdr:rowOff>
    </xdr:from>
    <xdr:to>
      <xdr:col>12</xdr:col>
      <xdr:colOff>504825</xdr:colOff>
      <xdr:row>9</xdr:row>
      <xdr:rowOff>38100</xdr:rowOff>
    </xdr:to>
    <xdr:pic>
      <xdr:nvPicPr>
        <xdr:cNvPr id="116" name="ID_5F2F9AED3913418D8EA1BB30C0F36519" descr="屏幕截图 2025-11-11 144953"/>
        <xdr:cNvPicPr/>
      </xdr:nvPicPr>
      <xdr:blipFill>
        <a:blip r:embed="rId111"/>
        <a:stretch>
          <a:fillRect/>
        </a:stretch>
      </xdr:blipFill>
      <xdr:spPr>
        <a:xfrm>
          <a:off x="0" y="0"/>
          <a:ext cx="8734425" cy="1581150"/>
        </a:xfrm>
        <a:prstGeom prst="rect">
          <a:avLst/>
        </a:prstGeom>
      </xdr:spPr>
    </xdr:pic>
    <xdr:clientData/>
  </xdr:twoCellAnchor>
  <xdr:twoCellAnchor editAs="oneCell">
    <xdr:from>
      <xdr:col>0</xdr:col>
      <xdr:colOff>0</xdr:colOff>
      <xdr:row>0</xdr:row>
      <xdr:rowOff>0</xdr:rowOff>
    </xdr:from>
    <xdr:to>
      <xdr:col>11</xdr:col>
      <xdr:colOff>381000</xdr:colOff>
      <xdr:row>22</xdr:row>
      <xdr:rowOff>152400</xdr:rowOff>
    </xdr:to>
    <xdr:pic>
      <xdr:nvPicPr>
        <xdr:cNvPr id="158" name="ID_7C4FBFEE18BC4855A3C002F5D24FE0FB" descr="屏幕截图 2025-11-11 145037"/>
        <xdr:cNvPicPr/>
      </xdr:nvPicPr>
      <xdr:blipFill>
        <a:blip r:embed="rId112"/>
        <a:stretch>
          <a:fillRect/>
        </a:stretch>
      </xdr:blipFill>
      <xdr:spPr>
        <a:xfrm>
          <a:off x="0" y="0"/>
          <a:ext cx="7924800" cy="3924300"/>
        </a:xfrm>
        <a:prstGeom prst="rect">
          <a:avLst/>
        </a:prstGeom>
      </xdr:spPr>
    </xdr:pic>
    <xdr:clientData/>
  </xdr:twoCellAnchor>
  <xdr:twoCellAnchor editAs="oneCell">
    <xdr:from>
      <xdr:col>0</xdr:col>
      <xdr:colOff>0</xdr:colOff>
      <xdr:row>0</xdr:row>
      <xdr:rowOff>0</xdr:rowOff>
    </xdr:from>
    <xdr:to>
      <xdr:col>12</xdr:col>
      <xdr:colOff>428625</xdr:colOff>
      <xdr:row>8</xdr:row>
      <xdr:rowOff>142875</xdr:rowOff>
    </xdr:to>
    <xdr:pic>
      <xdr:nvPicPr>
        <xdr:cNvPr id="159" name="ID_E736F75D8C8E4F139774298F88F1E7EE" descr="屏幕截图 2025-11-11 145311"/>
        <xdr:cNvPicPr/>
      </xdr:nvPicPr>
      <xdr:blipFill>
        <a:blip r:embed="rId113"/>
        <a:stretch>
          <a:fillRect/>
        </a:stretch>
      </xdr:blipFill>
      <xdr:spPr>
        <a:xfrm>
          <a:off x="0" y="0"/>
          <a:ext cx="8658225" cy="1514475"/>
        </a:xfrm>
        <a:prstGeom prst="rect">
          <a:avLst/>
        </a:prstGeom>
      </xdr:spPr>
    </xdr:pic>
    <xdr:clientData/>
  </xdr:twoCellAnchor>
  <xdr:twoCellAnchor editAs="oneCell">
    <xdr:from>
      <xdr:col>0</xdr:col>
      <xdr:colOff>0</xdr:colOff>
      <xdr:row>0</xdr:row>
      <xdr:rowOff>0</xdr:rowOff>
    </xdr:from>
    <xdr:to>
      <xdr:col>11</xdr:col>
      <xdr:colOff>390525</xdr:colOff>
      <xdr:row>17</xdr:row>
      <xdr:rowOff>66675</xdr:rowOff>
    </xdr:to>
    <xdr:pic>
      <xdr:nvPicPr>
        <xdr:cNvPr id="160" name="ID_7AE0854299344E5ABF0A71B4E9C2E314" descr="屏幕截图 2025-11-11 145340"/>
        <xdr:cNvPicPr/>
      </xdr:nvPicPr>
      <xdr:blipFill>
        <a:blip r:embed="rId114"/>
        <a:stretch>
          <a:fillRect/>
        </a:stretch>
      </xdr:blipFill>
      <xdr:spPr>
        <a:xfrm>
          <a:off x="0" y="0"/>
          <a:ext cx="7934325" cy="2981325"/>
        </a:xfrm>
        <a:prstGeom prst="rect">
          <a:avLst/>
        </a:prstGeom>
      </xdr:spPr>
    </xdr:pic>
    <xdr:clientData/>
  </xdr:twoCellAnchor>
  <xdr:twoCellAnchor editAs="oneCell">
    <xdr:from>
      <xdr:col>0</xdr:col>
      <xdr:colOff>0</xdr:colOff>
      <xdr:row>0</xdr:row>
      <xdr:rowOff>0</xdr:rowOff>
    </xdr:from>
    <xdr:to>
      <xdr:col>11</xdr:col>
      <xdr:colOff>304800</xdr:colOff>
      <xdr:row>17</xdr:row>
      <xdr:rowOff>57150</xdr:rowOff>
    </xdr:to>
    <xdr:pic>
      <xdr:nvPicPr>
        <xdr:cNvPr id="162" name="ID_537EC3FA818445218FBA090565BF921B" descr="屏幕截图 2025-11-11 150343"/>
        <xdr:cNvPicPr/>
      </xdr:nvPicPr>
      <xdr:blipFill>
        <a:blip r:embed="rId115"/>
        <a:stretch>
          <a:fillRect/>
        </a:stretch>
      </xdr:blipFill>
      <xdr:spPr>
        <a:xfrm>
          <a:off x="0" y="0"/>
          <a:ext cx="7848600" cy="2971800"/>
        </a:xfrm>
        <a:prstGeom prst="rect">
          <a:avLst/>
        </a:prstGeom>
      </xdr:spPr>
    </xdr:pic>
    <xdr:clientData/>
  </xdr:twoCellAnchor>
  <xdr:twoCellAnchor editAs="oneCell">
    <xdr:from>
      <xdr:col>0</xdr:col>
      <xdr:colOff>0</xdr:colOff>
      <xdr:row>0</xdr:row>
      <xdr:rowOff>0</xdr:rowOff>
    </xdr:from>
    <xdr:to>
      <xdr:col>11</xdr:col>
      <xdr:colOff>628650</xdr:colOff>
      <xdr:row>35</xdr:row>
      <xdr:rowOff>142875</xdr:rowOff>
    </xdr:to>
    <xdr:pic>
      <xdr:nvPicPr>
        <xdr:cNvPr id="164" name="ID_A9E9372C451844699E2A522F6C6902FE" descr="屏幕截图 2025-11-11 151901"/>
        <xdr:cNvPicPr/>
      </xdr:nvPicPr>
      <xdr:blipFill>
        <a:blip r:embed="rId116"/>
        <a:stretch>
          <a:fillRect/>
        </a:stretch>
      </xdr:blipFill>
      <xdr:spPr>
        <a:xfrm>
          <a:off x="0" y="0"/>
          <a:ext cx="8172450" cy="6143625"/>
        </a:xfrm>
        <a:prstGeom prst="rect">
          <a:avLst/>
        </a:prstGeom>
      </xdr:spPr>
    </xdr:pic>
    <xdr:clientData/>
  </xdr:twoCellAnchor>
  <xdr:twoCellAnchor editAs="oneCell">
    <xdr:from>
      <xdr:col>0</xdr:col>
      <xdr:colOff>0</xdr:colOff>
      <xdr:row>0</xdr:row>
      <xdr:rowOff>0</xdr:rowOff>
    </xdr:from>
    <xdr:to>
      <xdr:col>12</xdr:col>
      <xdr:colOff>409575</xdr:colOff>
      <xdr:row>12</xdr:row>
      <xdr:rowOff>95250</xdr:rowOff>
    </xdr:to>
    <xdr:pic>
      <xdr:nvPicPr>
        <xdr:cNvPr id="165" name="ID_5222A237D2524974842BAFAD5A227351" descr="屏幕截图 2025-11-11 152057"/>
        <xdr:cNvPicPr/>
      </xdr:nvPicPr>
      <xdr:blipFill>
        <a:blip r:embed="rId117"/>
        <a:stretch>
          <a:fillRect/>
        </a:stretch>
      </xdr:blipFill>
      <xdr:spPr>
        <a:xfrm>
          <a:off x="0" y="0"/>
          <a:ext cx="8639175" cy="2152650"/>
        </a:xfrm>
        <a:prstGeom prst="rect">
          <a:avLst/>
        </a:prstGeom>
      </xdr:spPr>
    </xdr:pic>
    <xdr:clientData/>
  </xdr:twoCellAnchor>
  <xdr:twoCellAnchor editAs="oneCell">
    <xdr:from>
      <xdr:col>0</xdr:col>
      <xdr:colOff>0</xdr:colOff>
      <xdr:row>0</xdr:row>
      <xdr:rowOff>0</xdr:rowOff>
    </xdr:from>
    <xdr:to>
      <xdr:col>11</xdr:col>
      <xdr:colOff>447675</xdr:colOff>
      <xdr:row>17</xdr:row>
      <xdr:rowOff>152400</xdr:rowOff>
    </xdr:to>
    <xdr:pic>
      <xdr:nvPicPr>
        <xdr:cNvPr id="166" name="ID_ED54839A5E7A4F6BAC3C9B922D568C93" descr="屏幕截图 2025-11-11 152119"/>
        <xdr:cNvPicPr/>
      </xdr:nvPicPr>
      <xdr:blipFill>
        <a:blip r:embed="rId118"/>
        <a:stretch>
          <a:fillRect/>
        </a:stretch>
      </xdr:blipFill>
      <xdr:spPr>
        <a:xfrm>
          <a:off x="0" y="0"/>
          <a:ext cx="7991475" cy="3067050"/>
        </a:xfrm>
        <a:prstGeom prst="rect">
          <a:avLst/>
        </a:prstGeom>
      </xdr:spPr>
    </xdr:pic>
    <xdr:clientData/>
  </xdr:twoCellAnchor>
  <xdr:twoCellAnchor editAs="oneCell">
    <xdr:from>
      <xdr:col>0</xdr:col>
      <xdr:colOff>0</xdr:colOff>
      <xdr:row>0</xdr:row>
      <xdr:rowOff>0</xdr:rowOff>
    </xdr:from>
    <xdr:to>
      <xdr:col>12</xdr:col>
      <xdr:colOff>247650</xdr:colOff>
      <xdr:row>17</xdr:row>
      <xdr:rowOff>161925</xdr:rowOff>
    </xdr:to>
    <xdr:pic>
      <xdr:nvPicPr>
        <xdr:cNvPr id="167" name="ID_4935C5F5ED2346EAA19402F8CA3F8909" descr="屏幕截图 2025-11-11 152610"/>
        <xdr:cNvPicPr/>
      </xdr:nvPicPr>
      <xdr:blipFill>
        <a:blip r:embed="rId119"/>
        <a:stretch>
          <a:fillRect/>
        </a:stretch>
      </xdr:blipFill>
      <xdr:spPr>
        <a:xfrm>
          <a:off x="0" y="0"/>
          <a:ext cx="8477250" cy="3076575"/>
        </a:xfrm>
        <a:prstGeom prst="rect">
          <a:avLst/>
        </a:prstGeom>
      </xdr:spPr>
    </xdr:pic>
    <xdr:clientData/>
  </xdr:twoCellAnchor>
  <xdr:twoCellAnchor editAs="oneCell">
    <xdr:from>
      <xdr:col>0</xdr:col>
      <xdr:colOff>0</xdr:colOff>
      <xdr:row>0</xdr:row>
      <xdr:rowOff>0</xdr:rowOff>
    </xdr:from>
    <xdr:to>
      <xdr:col>11</xdr:col>
      <xdr:colOff>609600</xdr:colOff>
      <xdr:row>22</xdr:row>
      <xdr:rowOff>95250</xdr:rowOff>
    </xdr:to>
    <xdr:pic>
      <xdr:nvPicPr>
        <xdr:cNvPr id="168" name="ID_66F623E914774E8FABDFD9BCE9ADD00F" descr="屏幕截图 2025-11-11 152635"/>
        <xdr:cNvPicPr/>
      </xdr:nvPicPr>
      <xdr:blipFill>
        <a:blip r:embed="rId120"/>
        <a:stretch>
          <a:fillRect/>
        </a:stretch>
      </xdr:blipFill>
      <xdr:spPr>
        <a:xfrm>
          <a:off x="0" y="0"/>
          <a:ext cx="8153400" cy="3867150"/>
        </a:xfrm>
        <a:prstGeom prst="rect">
          <a:avLst/>
        </a:prstGeom>
      </xdr:spPr>
    </xdr:pic>
    <xdr:clientData/>
  </xdr:twoCellAnchor>
  <xdr:twoCellAnchor editAs="oneCell">
    <xdr:from>
      <xdr:col>0</xdr:col>
      <xdr:colOff>0</xdr:colOff>
      <xdr:row>0</xdr:row>
      <xdr:rowOff>0</xdr:rowOff>
    </xdr:from>
    <xdr:to>
      <xdr:col>12</xdr:col>
      <xdr:colOff>390525</xdr:colOff>
      <xdr:row>13</xdr:row>
      <xdr:rowOff>0</xdr:rowOff>
    </xdr:to>
    <xdr:pic>
      <xdr:nvPicPr>
        <xdr:cNvPr id="169" name="ID_ADA2AFFBD8D64917AFA40BB7B7D94AC1" descr="屏幕截图 2025-11-11 152950"/>
        <xdr:cNvPicPr/>
      </xdr:nvPicPr>
      <xdr:blipFill>
        <a:blip r:embed="rId121"/>
        <a:stretch>
          <a:fillRect/>
        </a:stretch>
      </xdr:blipFill>
      <xdr:spPr>
        <a:xfrm>
          <a:off x="0" y="0"/>
          <a:ext cx="8620125" cy="2228850"/>
        </a:xfrm>
        <a:prstGeom prst="rect">
          <a:avLst/>
        </a:prstGeom>
      </xdr:spPr>
    </xdr:pic>
    <xdr:clientData/>
  </xdr:twoCellAnchor>
  <xdr:twoCellAnchor editAs="oneCell">
    <xdr:from>
      <xdr:col>0</xdr:col>
      <xdr:colOff>0</xdr:colOff>
      <xdr:row>0</xdr:row>
      <xdr:rowOff>0</xdr:rowOff>
    </xdr:from>
    <xdr:to>
      <xdr:col>11</xdr:col>
      <xdr:colOff>581025</xdr:colOff>
      <xdr:row>23</xdr:row>
      <xdr:rowOff>28575</xdr:rowOff>
    </xdr:to>
    <xdr:pic>
      <xdr:nvPicPr>
        <xdr:cNvPr id="170" name="ID_C2361B2C362540B797EF253C8376B050" descr="屏幕截图 2025-11-11 153014"/>
        <xdr:cNvPicPr/>
      </xdr:nvPicPr>
      <xdr:blipFill>
        <a:blip r:embed="rId122"/>
        <a:stretch>
          <a:fillRect/>
        </a:stretch>
      </xdr:blipFill>
      <xdr:spPr>
        <a:xfrm>
          <a:off x="0" y="0"/>
          <a:ext cx="8124825" cy="3971925"/>
        </a:xfrm>
        <a:prstGeom prst="rect">
          <a:avLst/>
        </a:prstGeom>
      </xdr:spPr>
    </xdr:pic>
    <xdr:clientData/>
  </xdr:twoCellAnchor>
  <xdr:twoCellAnchor editAs="oneCell">
    <xdr:from>
      <xdr:col>0</xdr:col>
      <xdr:colOff>0</xdr:colOff>
      <xdr:row>0</xdr:row>
      <xdr:rowOff>0</xdr:rowOff>
    </xdr:from>
    <xdr:to>
      <xdr:col>12</xdr:col>
      <xdr:colOff>238125</xdr:colOff>
      <xdr:row>10</xdr:row>
      <xdr:rowOff>161925</xdr:rowOff>
    </xdr:to>
    <xdr:pic>
      <xdr:nvPicPr>
        <xdr:cNvPr id="171" name="ID_5EEAE1F089AC4FD8876A52194A29F3B4" descr="屏幕截图 2025-11-11 153538"/>
        <xdr:cNvPicPr/>
      </xdr:nvPicPr>
      <xdr:blipFill>
        <a:blip r:embed="rId123"/>
        <a:stretch>
          <a:fillRect/>
        </a:stretch>
      </xdr:blipFill>
      <xdr:spPr>
        <a:xfrm>
          <a:off x="0" y="0"/>
          <a:ext cx="8467725" cy="1876425"/>
        </a:xfrm>
        <a:prstGeom prst="rect">
          <a:avLst/>
        </a:prstGeom>
      </xdr:spPr>
    </xdr:pic>
    <xdr:clientData/>
  </xdr:twoCellAnchor>
  <xdr:twoCellAnchor editAs="oneCell">
    <xdr:from>
      <xdr:col>0</xdr:col>
      <xdr:colOff>0</xdr:colOff>
      <xdr:row>0</xdr:row>
      <xdr:rowOff>0</xdr:rowOff>
    </xdr:from>
    <xdr:to>
      <xdr:col>11</xdr:col>
      <xdr:colOff>581025</xdr:colOff>
      <xdr:row>26</xdr:row>
      <xdr:rowOff>66675</xdr:rowOff>
    </xdr:to>
    <xdr:pic>
      <xdr:nvPicPr>
        <xdr:cNvPr id="172" name="ID_5149A8B545984DFDB8A35D2324175D29" descr="屏幕截图 2025-11-11 153610"/>
        <xdr:cNvPicPr/>
      </xdr:nvPicPr>
      <xdr:blipFill>
        <a:blip r:embed="rId124"/>
        <a:stretch>
          <a:fillRect/>
        </a:stretch>
      </xdr:blipFill>
      <xdr:spPr>
        <a:xfrm>
          <a:off x="0" y="0"/>
          <a:ext cx="8124825" cy="4524375"/>
        </a:xfrm>
        <a:prstGeom prst="rect">
          <a:avLst/>
        </a:prstGeom>
      </xdr:spPr>
    </xdr:pic>
    <xdr:clientData/>
  </xdr:twoCellAnchor>
  <xdr:twoCellAnchor editAs="oneCell">
    <xdr:from>
      <xdr:col>0</xdr:col>
      <xdr:colOff>0</xdr:colOff>
      <xdr:row>0</xdr:row>
      <xdr:rowOff>0</xdr:rowOff>
    </xdr:from>
    <xdr:to>
      <xdr:col>12</xdr:col>
      <xdr:colOff>247650</xdr:colOff>
      <xdr:row>9</xdr:row>
      <xdr:rowOff>0</xdr:rowOff>
    </xdr:to>
    <xdr:pic>
      <xdr:nvPicPr>
        <xdr:cNvPr id="173" name="ID_2727469189744852B674834F7A9B7943" descr="屏幕截图 2025-11-11 153741"/>
        <xdr:cNvPicPr/>
      </xdr:nvPicPr>
      <xdr:blipFill>
        <a:blip r:embed="rId125"/>
        <a:stretch>
          <a:fillRect/>
        </a:stretch>
      </xdr:blipFill>
      <xdr:spPr>
        <a:xfrm>
          <a:off x="0" y="0"/>
          <a:ext cx="8477250" cy="1543050"/>
        </a:xfrm>
        <a:prstGeom prst="rect">
          <a:avLst/>
        </a:prstGeom>
      </xdr:spPr>
    </xdr:pic>
    <xdr:clientData/>
  </xdr:twoCellAnchor>
  <xdr:twoCellAnchor editAs="oneCell">
    <xdr:from>
      <xdr:col>0</xdr:col>
      <xdr:colOff>0</xdr:colOff>
      <xdr:row>0</xdr:row>
      <xdr:rowOff>0</xdr:rowOff>
    </xdr:from>
    <xdr:to>
      <xdr:col>12</xdr:col>
      <xdr:colOff>28575</xdr:colOff>
      <xdr:row>24</xdr:row>
      <xdr:rowOff>76200</xdr:rowOff>
    </xdr:to>
    <xdr:pic>
      <xdr:nvPicPr>
        <xdr:cNvPr id="174" name="ID_4CDE61D2D99F4B9D9C128FE14FBB7971" descr="屏幕截图 2025-11-11 153906"/>
        <xdr:cNvPicPr/>
      </xdr:nvPicPr>
      <xdr:blipFill>
        <a:blip r:embed="rId126"/>
        <a:stretch>
          <a:fillRect/>
        </a:stretch>
      </xdr:blipFill>
      <xdr:spPr>
        <a:xfrm>
          <a:off x="0" y="0"/>
          <a:ext cx="8258175" cy="4191000"/>
        </a:xfrm>
        <a:prstGeom prst="rect">
          <a:avLst/>
        </a:prstGeom>
      </xdr:spPr>
    </xdr:pic>
    <xdr:clientData/>
  </xdr:twoCellAnchor>
  <xdr:twoCellAnchor editAs="oneCell">
    <xdr:from>
      <xdr:col>0</xdr:col>
      <xdr:colOff>0</xdr:colOff>
      <xdr:row>0</xdr:row>
      <xdr:rowOff>0</xdr:rowOff>
    </xdr:from>
    <xdr:to>
      <xdr:col>12</xdr:col>
      <xdr:colOff>457200</xdr:colOff>
      <xdr:row>8</xdr:row>
      <xdr:rowOff>9525</xdr:rowOff>
    </xdr:to>
    <xdr:pic>
      <xdr:nvPicPr>
        <xdr:cNvPr id="175" name="ID_A6DA9E69A49A418C8ACD0C3D0E08B344" descr="屏幕截图 2025-11-11 154029"/>
        <xdr:cNvPicPr/>
      </xdr:nvPicPr>
      <xdr:blipFill>
        <a:blip r:embed="rId127"/>
        <a:stretch>
          <a:fillRect/>
        </a:stretch>
      </xdr:blipFill>
      <xdr:spPr>
        <a:xfrm>
          <a:off x="0" y="0"/>
          <a:ext cx="8686800" cy="1381125"/>
        </a:xfrm>
        <a:prstGeom prst="rect">
          <a:avLst/>
        </a:prstGeom>
      </xdr:spPr>
    </xdr:pic>
    <xdr:clientData/>
  </xdr:twoCellAnchor>
  <xdr:twoCellAnchor editAs="oneCell">
    <xdr:from>
      <xdr:col>0</xdr:col>
      <xdr:colOff>0</xdr:colOff>
      <xdr:row>0</xdr:row>
      <xdr:rowOff>0</xdr:rowOff>
    </xdr:from>
    <xdr:to>
      <xdr:col>11</xdr:col>
      <xdr:colOff>371475</xdr:colOff>
      <xdr:row>22</xdr:row>
      <xdr:rowOff>76200</xdr:rowOff>
    </xdr:to>
    <xdr:pic>
      <xdr:nvPicPr>
        <xdr:cNvPr id="176" name="ID_E2AD2D975AD84542AE07ADD95B6E2DC9" descr="屏幕截图 2025-11-11 154110"/>
        <xdr:cNvPicPr/>
      </xdr:nvPicPr>
      <xdr:blipFill>
        <a:blip r:embed="rId128"/>
        <a:stretch>
          <a:fillRect/>
        </a:stretch>
      </xdr:blipFill>
      <xdr:spPr>
        <a:xfrm>
          <a:off x="0" y="0"/>
          <a:ext cx="7915275" cy="3848100"/>
        </a:xfrm>
        <a:prstGeom prst="rect">
          <a:avLst/>
        </a:prstGeom>
      </xdr:spPr>
    </xdr:pic>
    <xdr:clientData/>
  </xdr:twoCellAnchor>
  <xdr:twoCellAnchor editAs="oneCell">
    <xdr:from>
      <xdr:col>0</xdr:col>
      <xdr:colOff>0</xdr:colOff>
      <xdr:row>0</xdr:row>
      <xdr:rowOff>0</xdr:rowOff>
    </xdr:from>
    <xdr:to>
      <xdr:col>11</xdr:col>
      <xdr:colOff>466725</xdr:colOff>
      <xdr:row>20</xdr:row>
      <xdr:rowOff>38100</xdr:rowOff>
    </xdr:to>
    <xdr:pic>
      <xdr:nvPicPr>
        <xdr:cNvPr id="177" name="ID_25A1F87A699A47188ECD9E80C5239F0E" descr="屏幕截图 2025-11-11 154329"/>
        <xdr:cNvPicPr/>
      </xdr:nvPicPr>
      <xdr:blipFill>
        <a:blip r:embed="rId129"/>
        <a:stretch>
          <a:fillRect/>
        </a:stretch>
      </xdr:blipFill>
      <xdr:spPr>
        <a:xfrm>
          <a:off x="0" y="0"/>
          <a:ext cx="8010525" cy="3467100"/>
        </a:xfrm>
        <a:prstGeom prst="rect">
          <a:avLst/>
        </a:prstGeom>
      </xdr:spPr>
    </xdr:pic>
    <xdr:clientData/>
  </xdr:twoCellAnchor>
  <xdr:twoCellAnchor editAs="oneCell">
    <xdr:from>
      <xdr:col>0</xdr:col>
      <xdr:colOff>0</xdr:colOff>
      <xdr:row>0</xdr:row>
      <xdr:rowOff>0</xdr:rowOff>
    </xdr:from>
    <xdr:to>
      <xdr:col>12</xdr:col>
      <xdr:colOff>400050</xdr:colOff>
      <xdr:row>17</xdr:row>
      <xdr:rowOff>133350</xdr:rowOff>
    </xdr:to>
    <xdr:pic>
      <xdr:nvPicPr>
        <xdr:cNvPr id="179" name="ID_1649DBA141254C0BA8B0665242808618" descr="屏幕截图 2025-11-11 154511"/>
        <xdr:cNvPicPr/>
      </xdr:nvPicPr>
      <xdr:blipFill>
        <a:blip r:embed="rId130"/>
        <a:stretch>
          <a:fillRect/>
        </a:stretch>
      </xdr:blipFill>
      <xdr:spPr>
        <a:xfrm>
          <a:off x="0" y="0"/>
          <a:ext cx="8629650" cy="3048000"/>
        </a:xfrm>
        <a:prstGeom prst="rect">
          <a:avLst/>
        </a:prstGeom>
      </xdr:spPr>
    </xdr:pic>
    <xdr:clientData/>
  </xdr:twoCellAnchor>
  <xdr:twoCellAnchor editAs="oneCell">
    <xdr:from>
      <xdr:col>0</xdr:col>
      <xdr:colOff>0</xdr:colOff>
      <xdr:row>0</xdr:row>
      <xdr:rowOff>0</xdr:rowOff>
    </xdr:from>
    <xdr:to>
      <xdr:col>11</xdr:col>
      <xdr:colOff>514350</xdr:colOff>
      <xdr:row>30</xdr:row>
      <xdr:rowOff>9525</xdr:rowOff>
    </xdr:to>
    <xdr:pic>
      <xdr:nvPicPr>
        <xdr:cNvPr id="180" name="ID_FCFF8EFD33E34B428102D33B82CCA45D" descr="屏幕截图 2025-11-11 154545"/>
        <xdr:cNvPicPr/>
      </xdr:nvPicPr>
      <xdr:blipFill>
        <a:blip r:embed="rId131"/>
        <a:stretch>
          <a:fillRect/>
        </a:stretch>
      </xdr:blipFill>
      <xdr:spPr>
        <a:xfrm>
          <a:off x="0" y="0"/>
          <a:ext cx="8058150" cy="5153025"/>
        </a:xfrm>
        <a:prstGeom prst="rect">
          <a:avLst/>
        </a:prstGeom>
      </xdr:spPr>
    </xdr:pic>
    <xdr:clientData/>
  </xdr:twoCellAnchor>
  <xdr:twoCellAnchor editAs="oneCell">
    <xdr:from>
      <xdr:col>0</xdr:col>
      <xdr:colOff>0</xdr:colOff>
      <xdr:row>0</xdr:row>
      <xdr:rowOff>0</xdr:rowOff>
    </xdr:from>
    <xdr:to>
      <xdr:col>12</xdr:col>
      <xdr:colOff>209550</xdr:colOff>
      <xdr:row>10</xdr:row>
      <xdr:rowOff>133350</xdr:rowOff>
    </xdr:to>
    <xdr:pic>
      <xdr:nvPicPr>
        <xdr:cNvPr id="181" name="ID_AF6B82AF30FC41BEBC755546C01F5992" descr="屏幕截图 2025-11-11 154701"/>
        <xdr:cNvPicPr/>
      </xdr:nvPicPr>
      <xdr:blipFill>
        <a:blip r:embed="rId132"/>
        <a:stretch>
          <a:fillRect/>
        </a:stretch>
      </xdr:blipFill>
      <xdr:spPr>
        <a:xfrm>
          <a:off x="0" y="0"/>
          <a:ext cx="8439150" cy="1847850"/>
        </a:xfrm>
        <a:prstGeom prst="rect">
          <a:avLst/>
        </a:prstGeom>
      </xdr:spPr>
    </xdr:pic>
    <xdr:clientData/>
  </xdr:twoCellAnchor>
  <xdr:twoCellAnchor editAs="oneCell">
    <xdr:from>
      <xdr:col>0</xdr:col>
      <xdr:colOff>0</xdr:colOff>
      <xdr:row>0</xdr:row>
      <xdr:rowOff>0</xdr:rowOff>
    </xdr:from>
    <xdr:to>
      <xdr:col>11</xdr:col>
      <xdr:colOff>466725</xdr:colOff>
      <xdr:row>22</xdr:row>
      <xdr:rowOff>76200</xdr:rowOff>
    </xdr:to>
    <xdr:pic>
      <xdr:nvPicPr>
        <xdr:cNvPr id="182" name="ID_203D3A0464C74E98A5CA93CB1280B5BB" descr="屏幕截图 2025-11-11 154726"/>
        <xdr:cNvPicPr/>
      </xdr:nvPicPr>
      <xdr:blipFill>
        <a:blip r:embed="rId133"/>
        <a:stretch>
          <a:fillRect/>
        </a:stretch>
      </xdr:blipFill>
      <xdr:spPr>
        <a:xfrm>
          <a:off x="0" y="0"/>
          <a:ext cx="8010525" cy="3848100"/>
        </a:xfrm>
        <a:prstGeom prst="rect">
          <a:avLst/>
        </a:prstGeom>
      </xdr:spPr>
    </xdr:pic>
    <xdr:clientData/>
  </xdr:twoCellAnchor>
  <xdr:twoCellAnchor editAs="oneCell">
    <xdr:from>
      <xdr:col>0</xdr:col>
      <xdr:colOff>0</xdr:colOff>
      <xdr:row>0</xdr:row>
      <xdr:rowOff>0</xdr:rowOff>
    </xdr:from>
    <xdr:to>
      <xdr:col>12</xdr:col>
      <xdr:colOff>257175</xdr:colOff>
      <xdr:row>11</xdr:row>
      <xdr:rowOff>114300</xdr:rowOff>
    </xdr:to>
    <xdr:pic>
      <xdr:nvPicPr>
        <xdr:cNvPr id="183" name="ID_1CBCFA4980704794A7540E454913B42A" descr="屏幕截图 2025-11-11 154838"/>
        <xdr:cNvPicPr/>
      </xdr:nvPicPr>
      <xdr:blipFill>
        <a:blip r:embed="rId134"/>
        <a:stretch>
          <a:fillRect/>
        </a:stretch>
      </xdr:blipFill>
      <xdr:spPr>
        <a:xfrm>
          <a:off x="0" y="0"/>
          <a:ext cx="8486775" cy="2000250"/>
        </a:xfrm>
        <a:prstGeom prst="rect">
          <a:avLst/>
        </a:prstGeom>
      </xdr:spPr>
    </xdr:pic>
    <xdr:clientData/>
  </xdr:twoCellAnchor>
  <xdr:twoCellAnchor editAs="oneCell">
    <xdr:from>
      <xdr:col>0</xdr:col>
      <xdr:colOff>0</xdr:colOff>
      <xdr:row>0</xdr:row>
      <xdr:rowOff>0</xdr:rowOff>
    </xdr:from>
    <xdr:to>
      <xdr:col>11</xdr:col>
      <xdr:colOff>552450</xdr:colOff>
      <xdr:row>26</xdr:row>
      <xdr:rowOff>104775</xdr:rowOff>
    </xdr:to>
    <xdr:pic>
      <xdr:nvPicPr>
        <xdr:cNvPr id="184" name="ID_B7336DD4B6D94C9A9D28E7507E7DDB9D" descr="屏幕截图 2025-11-11 154913"/>
        <xdr:cNvPicPr/>
      </xdr:nvPicPr>
      <xdr:blipFill>
        <a:blip r:embed="rId135"/>
        <a:stretch>
          <a:fillRect/>
        </a:stretch>
      </xdr:blipFill>
      <xdr:spPr>
        <a:xfrm>
          <a:off x="0" y="0"/>
          <a:ext cx="8096250" cy="4562475"/>
        </a:xfrm>
        <a:prstGeom prst="rect">
          <a:avLst/>
        </a:prstGeom>
      </xdr:spPr>
    </xdr:pic>
    <xdr:clientData/>
  </xdr:twoCellAnchor>
  <xdr:twoCellAnchor editAs="oneCell">
    <xdr:from>
      <xdr:col>0</xdr:col>
      <xdr:colOff>0</xdr:colOff>
      <xdr:row>0</xdr:row>
      <xdr:rowOff>0</xdr:rowOff>
    </xdr:from>
    <xdr:to>
      <xdr:col>12</xdr:col>
      <xdr:colOff>257175</xdr:colOff>
      <xdr:row>16</xdr:row>
      <xdr:rowOff>161925</xdr:rowOff>
    </xdr:to>
    <xdr:pic>
      <xdr:nvPicPr>
        <xdr:cNvPr id="185" name="ID_21B4023688E340979624B1F515245DCE" descr="屏幕截图 2025-11-11 155148"/>
        <xdr:cNvPicPr/>
      </xdr:nvPicPr>
      <xdr:blipFill>
        <a:blip r:embed="rId136"/>
        <a:stretch>
          <a:fillRect/>
        </a:stretch>
      </xdr:blipFill>
      <xdr:spPr>
        <a:xfrm>
          <a:off x="0" y="0"/>
          <a:ext cx="8486775" cy="2905125"/>
        </a:xfrm>
        <a:prstGeom prst="rect">
          <a:avLst/>
        </a:prstGeom>
      </xdr:spPr>
    </xdr:pic>
    <xdr:clientData/>
  </xdr:twoCellAnchor>
  <xdr:twoCellAnchor editAs="oneCell">
    <xdr:from>
      <xdr:col>0</xdr:col>
      <xdr:colOff>0</xdr:colOff>
      <xdr:row>0</xdr:row>
      <xdr:rowOff>0</xdr:rowOff>
    </xdr:from>
    <xdr:to>
      <xdr:col>11</xdr:col>
      <xdr:colOff>447675</xdr:colOff>
      <xdr:row>26</xdr:row>
      <xdr:rowOff>66675</xdr:rowOff>
    </xdr:to>
    <xdr:pic>
      <xdr:nvPicPr>
        <xdr:cNvPr id="186" name="ID_8CBB1D1C35124E6892E6DD816CED949B" descr="屏幕截图 2025-11-11 155220"/>
        <xdr:cNvPicPr/>
      </xdr:nvPicPr>
      <xdr:blipFill>
        <a:blip r:embed="rId137"/>
        <a:stretch>
          <a:fillRect/>
        </a:stretch>
      </xdr:blipFill>
      <xdr:spPr>
        <a:xfrm>
          <a:off x="0" y="0"/>
          <a:ext cx="7991475" cy="4524375"/>
        </a:xfrm>
        <a:prstGeom prst="rect">
          <a:avLst/>
        </a:prstGeom>
      </xdr:spPr>
    </xdr:pic>
    <xdr:clientData/>
  </xdr:twoCellAnchor>
  <xdr:twoCellAnchor editAs="oneCell">
    <xdr:from>
      <xdr:col>0</xdr:col>
      <xdr:colOff>0</xdr:colOff>
      <xdr:row>0</xdr:row>
      <xdr:rowOff>0</xdr:rowOff>
    </xdr:from>
    <xdr:to>
      <xdr:col>11</xdr:col>
      <xdr:colOff>390525</xdr:colOff>
      <xdr:row>29</xdr:row>
      <xdr:rowOff>114300</xdr:rowOff>
    </xdr:to>
    <xdr:pic>
      <xdr:nvPicPr>
        <xdr:cNvPr id="188" name="ID_CC884061A635482B8F9BCBBEEDE98A5F" descr="屏幕截图 2025-11-11 155719"/>
        <xdr:cNvPicPr/>
      </xdr:nvPicPr>
      <xdr:blipFill>
        <a:blip r:embed="rId138"/>
        <a:stretch>
          <a:fillRect/>
        </a:stretch>
      </xdr:blipFill>
      <xdr:spPr>
        <a:xfrm>
          <a:off x="0" y="0"/>
          <a:ext cx="7934325" cy="5086350"/>
        </a:xfrm>
        <a:prstGeom prst="rect">
          <a:avLst/>
        </a:prstGeom>
      </xdr:spPr>
    </xdr:pic>
    <xdr:clientData/>
  </xdr:twoCellAnchor>
  <xdr:twoCellAnchor editAs="oneCell">
    <xdr:from>
      <xdr:col>0</xdr:col>
      <xdr:colOff>0</xdr:colOff>
      <xdr:row>0</xdr:row>
      <xdr:rowOff>0</xdr:rowOff>
    </xdr:from>
    <xdr:to>
      <xdr:col>12</xdr:col>
      <xdr:colOff>219075</xdr:colOff>
      <xdr:row>11</xdr:row>
      <xdr:rowOff>133350</xdr:rowOff>
    </xdr:to>
    <xdr:pic>
      <xdr:nvPicPr>
        <xdr:cNvPr id="189" name="ID_1003F932D5684E63A7E7B0C7ED211F2A" descr="屏幕截图 2025-11-11 155822"/>
        <xdr:cNvPicPr/>
      </xdr:nvPicPr>
      <xdr:blipFill>
        <a:blip r:embed="rId139"/>
        <a:stretch>
          <a:fillRect/>
        </a:stretch>
      </xdr:blipFill>
      <xdr:spPr>
        <a:xfrm>
          <a:off x="0" y="0"/>
          <a:ext cx="8448675" cy="2019300"/>
        </a:xfrm>
        <a:prstGeom prst="rect">
          <a:avLst/>
        </a:prstGeom>
      </xdr:spPr>
    </xdr:pic>
    <xdr:clientData/>
  </xdr:twoCellAnchor>
  <xdr:twoCellAnchor editAs="oneCell">
    <xdr:from>
      <xdr:col>0</xdr:col>
      <xdr:colOff>0</xdr:colOff>
      <xdr:row>0</xdr:row>
      <xdr:rowOff>0</xdr:rowOff>
    </xdr:from>
    <xdr:to>
      <xdr:col>11</xdr:col>
      <xdr:colOff>533400</xdr:colOff>
      <xdr:row>29</xdr:row>
      <xdr:rowOff>104775</xdr:rowOff>
    </xdr:to>
    <xdr:pic>
      <xdr:nvPicPr>
        <xdr:cNvPr id="190" name="ID_438125A4828C4AF99CA35337BF6527F7" descr="屏幕截图 2025-11-11 155913"/>
        <xdr:cNvPicPr/>
      </xdr:nvPicPr>
      <xdr:blipFill>
        <a:blip r:embed="rId140"/>
        <a:stretch>
          <a:fillRect/>
        </a:stretch>
      </xdr:blipFill>
      <xdr:spPr>
        <a:xfrm>
          <a:off x="0" y="0"/>
          <a:ext cx="8077200" cy="5076825"/>
        </a:xfrm>
        <a:prstGeom prst="rect">
          <a:avLst/>
        </a:prstGeom>
      </xdr:spPr>
    </xdr:pic>
    <xdr:clientData/>
  </xdr:twoCellAnchor>
  <xdr:twoCellAnchor editAs="oneCell">
    <xdr:from>
      <xdr:col>0</xdr:col>
      <xdr:colOff>0</xdr:colOff>
      <xdr:row>0</xdr:row>
      <xdr:rowOff>0</xdr:rowOff>
    </xdr:from>
    <xdr:to>
      <xdr:col>11</xdr:col>
      <xdr:colOff>495300</xdr:colOff>
      <xdr:row>14</xdr:row>
      <xdr:rowOff>142875</xdr:rowOff>
    </xdr:to>
    <xdr:pic>
      <xdr:nvPicPr>
        <xdr:cNvPr id="192" name="ID_B45B70B3C4F6424BAEBB6D37860D94E8" descr="屏幕截图 2025-11-11 160549"/>
        <xdr:cNvPicPr/>
      </xdr:nvPicPr>
      <xdr:blipFill>
        <a:blip r:embed="rId141"/>
        <a:stretch>
          <a:fillRect/>
        </a:stretch>
      </xdr:blipFill>
      <xdr:spPr>
        <a:xfrm>
          <a:off x="0" y="0"/>
          <a:ext cx="8039100" cy="2543175"/>
        </a:xfrm>
        <a:prstGeom prst="rect">
          <a:avLst/>
        </a:prstGeom>
      </xdr:spPr>
    </xdr:pic>
    <xdr:clientData/>
  </xdr:twoCellAnchor>
  <xdr:twoCellAnchor editAs="oneCell">
    <xdr:from>
      <xdr:col>0</xdr:col>
      <xdr:colOff>0</xdr:colOff>
      <xdr:row>0</xdr:row>
      <xdr:rowOff>0</xdr:rowOff>
    </xdr:from>
    <xdr:to>
      <xdr:col>12</xdr:col>
      <xdr:colOff>304800</xdr:colOff>
      <xdr:row>10</xdr:row>
      <xdr:rowOff>161925</xdr:rowOff>
    </xdr:to>
    <xdr:pic>
      <xdr:nvPicPr>
        <xdr:cNvPr id="193" name="ID_F013B911B66B4F1D9BA0E90B417D59BC" descr="屏幕截图 2025-11-11 160707"/>
        <xdr:cNvPicPr/>
      </xdr:nvPicPr>
      <xdr:blipFill>
        <a:blip r:embed="rId142"/>
        <a:stretch>
          <a:fillRect/>
        </a:stretch>
      </xdr:blipFill>
      <xdr:spPr>
        <a:xfrm>
          <a:off x="0" y="0"/>
          <a:ext cx="8534400" cy="1876425"/>
        </a:xfrm>
        <a:prstGeom prst="rect">
          <a:avLst/>
        </a:prstGeom>
      </xdr:spPr>
    </xdr:pic>
    <xdr:clientData/>
  </xdr:twoCellAnchor>
  <xdr:twoCellAnchor editAs="oneCell">
    <xdr:from>
      <xdr:col>0</xdr:col>
      <xdr:colOff>0</xdr:colOff>
      <xdr:row>0</xdr:row>
      <xdr:rowOff>0</xdr:rowOff>
    </xdr:from>
    <xdr:to>
      <xdr:col>11</xdr:col>
      <xdr:colOff>438150</xdr:colOff>
      <xdr:row>28</xdr:row>
      <xdr:rowOff>57150</xdr:rowOff>
    </xdr:to>
    <xdr:pic>
      <xdr:nvPicPr>
        <xdr:cNvPr id="194" name="ID_B7CD357102DE4724BDE2D4CA808663EB" descr="屏幕截图 2025-11-11 160735"/>
        <xdr:cNvPicPr/>
      </xdr:nvPicPr>
      <xdr:blipFill>
        <a:blip r:embed="rId143"/>
        <a:stretch>
          <a:fillRect/>
        </a:stretch>
      </xdr:blipFill>
      <xdr:spPr>
        <a:xfrm>
          <a:off x="0" y="0"/>
          <a:ext cx="7981950" cy="4857750"/>
        </a:xfrm>
        <a:prstGeom prst="rect">
          <a:avLst/>
        </a:prstGeom>
      </xdr:spPr>
    </xdr:pic>
    <xdr:clientData/>
  </xdr:twoCellAnchor>
  <xdr:twoCellAnchor editAs="oneCell">
    <xdr:from>
      <xdr:col>0</xdr:col>
      <xdr:colOff>0</xdr:colOff>
      <xdr:row>0</xdr:row>
      <xdr:rowOff>0</xdr:rowOff>
    </xdr:from>
    <xdr:to>
      <xdr:col>12</xdr:col>
      <xdr:colOff>371475</xdr:colOff>
      <xdr:row>11</xdr:row>
      <xdr:rowOff>76200</xdr:rowOff>
    </xdr:to>
    <xdr:pic>
      <xdr:nvPicPr>
        <xdr:cNvPr id="195" name="ID_0F8A13A692654697B71596B19404078F" descr="屏幕截图 2025-11-11 160827"/>
        <xdr:cNvPicPr/>
      </xdr:nvPicPr>
      <xdr:blipFill>
        <a:blip r:embed="rId144"/>
        <a:stretch>
          <a:fillRect/>
        </a:stretch>
      </xdr:blipFill>
      <xdr:spPr>
        <a:xfrm>
          <a:off x="0" y="0"/>
          <a:ext cx="8601075" cy="1962150"/>
        </a:xfrm>
        <a:prstGeom prst="rect">
          <a:avLst/>
        </a:prstGeom>
      </xdr:spPr>
    </xdr:pic>
    <xdr:clientData/>
  </xdr:twoCellAnchor>
  <xdr:twoCellAnchor editAs="oneCell">
    <xdr:from>
      <xdr:col>0</xdr:col>
      <xdr:colOff>0</xdr:colOff>
      <xdr:row>0</xdr:row>
      <xdr:rowOff>0</xdr:rowOff>
    </xdr:from>
    <xdr:to>
      <xdr:col>11</xdr:col>
      <xdr:colOff>504825</xdr:colOff>
      <xdr:row>34</xdr:row>
      <xdr:rowOff>114300</xdr:rowOff>
    </xdr:to>
    <xdr:pic>
      <xdr:nvPicPr>
        <xdr:cNvPr id="196" name="ID_A02DA1A8270F47DE9747A3BE2D1F9320" descr="屏幕截图 2025-11-11 160850"/>
        <xdr:cNvPicPr/>
      </xdr:nvPicPr>
      <xdr:blipFill>
        <a:blip r:embed="rId145"/>
        <a:stretch>
          <a:fillRect/>
        </a:stretch>
      </xdr:blipFill>
      <xdr:spPr>
        <a:xfrm>
          <a:off x="0" y="0"/>
          <a:ext cx="8048625" cy="5943600"/>
        </a:xfrm>
        <a:prstGeom prst="rect">
          <a:avLst/>
        </a:prstGeom>
      </xdr:spPr>
    </xdr:pic>
    <xdr:clientData/>
  </xdr:twoCellAnchor>
  <xdr:twoCellAnchor editAs="oneCell">
    <xdr:from>
      <xdr:col>0</xdr:col>
      <xdr:colOff>0</xdr:colOff>
      <xdr:row>0</xdr:row>
      <xdr:rowOff>0</xdr:rowOff>
    </xdr:from>
    <xdr:to>
      <xdr:col>11</xdr:col>
      <xdr:colOff>466725</xdr:colOff>
      <xdr:row>23</xdr:row>
      <xdr:rowOff>9525</xdr:rowOff>
    </xdr:to>
    <xdr:pic>
      <xdr:nvPicPr>
        <xdr:cNvPr id="198" name="ID_C153281A816D415AB76F090D6BD5A12B" descr="屏幕截图 2025-11-11 161035"/>
        <xdr:cNvPicPr/>
      </xdr:nvPicPr>
      <xdr:blipFill>
        <a:blip r:embed="rId146"/>
        <a:stretch>
          <a:fillRect/>
        </a:stretch>
      </xdr:blipFill>
      <xdr:spPr>
        <a:xfrm>
          <a:off x="0" y="0"/>
          <a:ext cx="8010525" cy="3952875"/>
        </a:xfrm>
        <a:prstGeom prst="rect">
          <a:avLst/>
        </a:prstGeom>
      </xdr:spPr>
    </xdr:pic>
    <xdr:clientData/>
  </xdr:twoCellAnchor>
  <xdr:twoCellAnchor editAs="oneCell">
    <xdr:from>
      <xdr:col>0</xdr:col>
      <xdr:colOff>0</xdr:colOff>
      <xdr:row>0</xdr:row>
      <xdr:rowOff>0</xdr:rowOff>
    </xdr:from>
    <xdr:to>
      <xdr:col>12</xdr:col>
      <xdr:colOff>276225</xdr:colOff>
      <xdr:row>15</xdr:row>
      <xdr:rowOff>142875</xdr:rowOff>
    </xdr:to>
    <xdr:pic>
      <xdr:nvPicPr>
        <xdr:cNvPr id="199" name="ID_022002D024A44189A357768D8F569919" descr="屏幕截图 2025-11-11 161141"/>
        <xdr:cNvPicPr/>
      </xdr:nvPicPr>
      <xdr:blipFill>
        <a:blip r:embed="rId147"/>
        <a:stretch>
          <a:fillRect/>
        </a:stretch>
      </xdr:blipFill>
      <xdr:spPr>
        <a:xfrm>
          <a:off x="0" y="0"/>
          <a:ext cx="8505825" cy="2714625"/>
        </a:xfrm>
        <a:prstGeom prst="rect">
          <a:avLst/>
        </a:prstGeom>
      </xdr:spPr>
    </xdr:pic>
    <xdr:clientData/>
  </xdr:twoCellAnchor>
  <xdr:twoCellAnchor editAs="oneCell">
    <xdr:from>
      <xdr:col>0</xdr:col>
      <xdr:colOff>0</xdr:colOff>
      <xdr:row>0</xdr:row>
      <xdr:rowOff>0</xdr:rowOff>
    </xdr:from>
    <xdr:to>
      <xdr:col>11</xdr:col>
      <xdr:colOff>657225</xdr:colOff>
      <xdr:row>25</xdr:row>
      <xdr:rowOff>152400</xdr:rowOff>
    </xdr:to>
    <xdr:pic>
      <xdr:nvPicPr>
        <xdr:cNvPr id="200" name="ID_92F369966CBD424ABE9DBB90952B38A2" descr="屏幕截图 2025-11-11 161208"/>
        <xdr:cNvPicPr/>
      </xdr:nvPicPr>
      <xdr:blipFill>
        <a:blip r:embed="rId148"/>
        <a:stretch>
          <a:fillRect/>
        </a:stretch>
      </xdr:blipFill>
      <xdr:spPr>
        <a:xfrm>
          <a:off x="0" y="0"/>
          <a:ext cx="8201025" cy="4438650"/>
        </a:xfrm>
        <a:prstGeom prst="rect">
          <a:avLst/>
        </a:prstGeom>
      </xdr:spPr>
    </xdr:pic>
    <xdr:clientData/>
  </xdr:twoCellAnchor>
  <xdr:twoCellAnchor editAs="oneCell">
    <xdr:from>
      <xdr:col>0</xdr:col>
      <xdr:colOff>0</xdr:colOff>
      <xdr:row>0</xdr:row>
      <xdr:rowOff>0</xdr:rowOff>
    </xdr:from>
    <xdr:to>
      <xdr:col>12</xdr:col>
      <xdr:colOff>257175</xdr:colOff>
      <xdr:row>8</xdr:row>
      <xdr:rowOff>66675</xdr:rowOff>
    </xdr:to>
    <xdr:pic>
      <xdr:nvPicPr>
        <xdr:cNvPr id="201" name="ID_D2AB85A5C6284E5AAD4081E3229E9000" descr="屏幕截图 2025-11-11 161526"/>
        <xdr:cNvPicPr/>
      </xdr:nvPicPr>
      <xdr:blipFill>
        <a:blip r:embed="rId149"/>
        <a:stretch>
          <a:fillRect/>
        </a:stretch>
      </xdr:blipFill>
      <xdr:spPr>
        <a:xfrm>
          <a:off x="0" y="0"/>
          <a:ext cx="8486775" cy="1438275"/>
        </a:xfrm>
        <a:prstGeom prst="rect">
          <a:avLst/>
        </a:prstGeom>
      </xdr:spPr>
    </xdr:pic>
    <xdr:clientData/>
  </xdr:twoCellAnchor>
  <xdr:twoCellAnchor editAs="oneCell">
    <xdr:from>
      <xdr:col>0</xdr:col>
      <xdr:colOff>0</xdr:colOff>
      <xdr:row>0</xdr:row>
      <xdr:rowOff>0</xdr:rowOff>
    </xdr:from>
    <xdr:to>
      <xdr:col>11</xdr:col>
      <xdr:colOff>428625</xdr:colOff>
      <xdr:row>27</xdr:row>
      <xdr:rowOff>19050</xdr:rowOff>
    </xdr:to>
    <xdr:pic>
      <xdr:nvPicPr>
        <xdr:cNvPr id="202" name="ID_7144EADA281E40258CDAE3AFF1D06866" descr="屏幕截图 2025-11-11 161550"/>
        <xdr:cNvPicPr/>
      </xdr:nvPicPr>
      <xdr:blipFill>
        <a:blip r:embed="rId150"/>
        <a:stretch>
          <a:fillRect/>
        </a:stretch>
      </xdr:blipFill>
      <xdr:spPr>
        <a:xfrm>
          <a:off x="0" y="0"/>
          <a:ext cx="7972425" cy="4648200"/>
        </a:xfrm>
        <a:prstGeom prst="rect">
          <a:avLst/>
        </a:prstGeom>
      </xdr:spPr>
    </xdr:pic>
    <xdr:clientData/>
  </xdr:twoCellAnchor>
  <xdr:twoCellAnchor editAs="oneCell">
    <xdr:from>
      <xdr:col>0</xdr:col>
      <xdr:colOff>0</xdr:colOff>
      <xdr:row>0</xdr:row>
      <xdr:rowOff>0</xdr:rowOff>
    </xdr:from>
    <xdr:to>
      <xdr:col>12</xdr:col>
      <xdr:colOff>323850</xdr:colOff>
      <xdr:row>17</xdr:row>
      <xdr:rowOff>76200</xdr:rowOff>
    </xdr:to>
    <xdr:pic>
      <xdr:nvPicPr>
        <xdr:cNvPr id="203" name="ID_EB0D17057CF74F4E9F21BBC1C8B5B2CE" descr="屏幕截图 2025-11-11 161658"/>
        <xdr:cNvPicPr/>
      </xdr:nvPicPr>
      <xdr:blipFill>
        <a:blip r:embed="rId151"/>
        <a:stretch>
          <a:fillRect/>
        </a:stretch>
      </xdr:blipFill>
      <xdr:spPr>
        <a:xfrm>
          <a:off x="0" y="0"/>
          <a:ext cx="8553450" cy="2990850"/>
        </a:xfrm>
        <a:prstGeom prst="rect">
          <a:avLst/>
        </a:prstGeom>
      </xdr:spPr>
    </xdr:pic>
    <xdr:clientData/>
  </xdr:twoCellAnchor>
  <xdr:twoCellAnchor editAs="oneCell">
    <xdr:from>
      <xdr:col>0</xdr:col>
      <xdr:colOff>0</xdr:colOff>
      <xdr:row>0</xdr:row>
      <xdr:rowOff>0</xdr:rowOff>
    </xdr:from>
    <xdr:to>
      <xdr:col>11</xdr:col>
      <xdr:colOff>504825</xdr:colOff>
      <xdr:row>40</xdr:row>
      <xdr:rowOff>19050</xdr:rowOff>
    </xdr:to>
    <xdr:pic>
      <xdr:nvPicPr>
        <xdr:cNvPr id="204" name="ID_F6AFAFEAA3EF4BBF89A056E664E49603" descr="屏幕截图 2025-11-11 161736"/>
        <xdr:cNvPicPr/>
      </xdr:nvPicPr>
      <xdr:blipFill>
        <a:blip r:embed="rId152"/>
        <a:stretch>
          <a:fillRect/>
        </a:stretch>
      </xdr:blipFill>
      <xdr:spPr>
        <a:xfrm>
          <a:off x="0" y="0"/>
          <a:ext cx="8048625" cy="6877050"/>
        </a:xfrm>
        <a:prstGeom prst="rect">
          <a:avLst/>
        </a:prstGeom>
      </xdr:spPr>
    </xdr:pic>
    <xdr:clientData/>
  </xdr:twoCellAnchor>
  <xdr:twoCellAnchor editAs="oneCell">
    <xdr:from>
      <xdr:col>0</xdr:col>
      <xdr:colOff>0</xdr:colOff>
      <xdr:row>0</xdr:row>
      <xdr:rowOff>0</xdr:rowOff>
    </xdr:from>
    <xdr:to>
      <xdr:col>12</xdr:col>
      <xdr:colOff>257175</xdr:colOff>
      <xdr:row>11</xdr:row>
      <xdr:rowOff>38100</xdr:rowOff>
    </xdr:to>
    <xdr:pic>
      <xdr:nvPicPr>
        <xdr:cNvPr id="205" name="ID_3385F24D637B4A75B7754C6EAFAC0CA2" descr="屏幕截图 2025-11-11 162013"/>
        <xdr:cNvPicPr/>
      </xdr:nvPicPr>
      <xdr:blipFill>
        <a:blip r:embed="rId153"/>
        <a:stretch>
          <a:fillRect/>
        </a:stretch>
      </xdr:blipFill>
      <xdr:spPr>
        <a:xfrm>
          <a:off x="0" y="0"/>
          <a:ext cx="8486775" cy="1924050"/>
        </a:xfrm>
        <a:prstGeom prst="rect">
          <a:avLst/>
        </a:prstGeom>
      </xdr:spPr>
    </xdr:pic>
    <xdr:clientData/>
  </xdr:twoCellAnchor>
  <xdr:twoCellAnchor editAs="oneCell">
    <xdr:from>
      <xdr:col>0</xdr:col>
      <xdr:colOff>0</xdr:colOff>
      <xdr:row>0</xdr:row>
      <xdr:rowOff>0</xdr:rowOff>
    </xdr:from>
    <xdr:to>
      <xdr:col>11</xdr:col>
      <xdr:colOff>504825</xdr:colOff>
      <xdr:row>19</xdr:row>
      <xdr:rowOff>104775</xdr:rowOff>
    </xdr:to>
    <xdr:pic>
      <xdr:nvPicPr>
        <xdr:cNvPr id="206" name="ID_D99FBE2FF988445D8E9F1E78C55526C7" descr="屏幕截图 2025-11-11 162040"/>
        <xdr:cNvPicPr/>
      </xdr:nvPicPr>
      <xdr:blipFill>
        <a:blip r:embed="rId154"/>
        <a:stretch>
          <a:fillRect/>
        </a:stretch>
      </xdr:blipFill>
      <xdr:spPr>
        <a:xfrm>
          <a:off x="0" y="0"/>
          <a:ext cx="8048625" cy="3362325"/>
        </a:xfrm>
        <a:prstGeom prst="rect">
          <a:avLst/>
        </a:prstGeom>
      </xdr:spPr>
    </xdr:pic>
    <xdr:clientData/>
  </xdr:twoCellAnchor>
  <xdr:twoCellAnchor editAs="oneCell">
    <xdr:from>
      <xdr:col>0</xdr:col>
      <xdr:colOff>0</xdr:colOff>
      <xdr:row>0</xdr:row>
      <xdr:rowOff>0</xdr:rowOff>
    </xdr:from>
    <xdr:to>
      <xdr:col>12</xdr:col>
      <xdr:colOff>47625</xdr:colOff>
      <xdr:row>13</xdr:row>
      <xdr:rowOff>28575</xdr:rowOff>
    </xdr:to>
    <xdr:pic>
      <xdr:nvPicPr>
        <xdr:cNvPr id="207" name="ID_B9609923D1744DD9984841CCF348821D" descr="屏幕截图 2025-11-11 162217"/>
        <xdr:cNvPicPr/>
      </xdr:nvPicPr>
      <xdr:blipFill>
        <a:blip r:embed="rId155"/>
        <a:stretch>
          <a:fillRect/>
        </a:stretch>
      </xdr:blipFill>
      <xdr:spPr>
        <a:xfrm>
          <a:off x="0" y="0"/>
          <a:ext cx="8277225" cy="2257425"/>
        </a:xfrm>
        <a:prstGeom prst="rect">
          <a:avLst/>
        </a:prstGeom>
      </xdr:spPr>
    </xdr:pic>
    <xdr:clientData/>
  </xdr:twoCellAnchor>
  <xdr:twoCellAnchor editAs="oneCell">
    <xdr:from>
      <xdr:col>0</xdr:col>
      <xdr:colOff>0</xdr:colOff>
      <xdr:row>0</xdr:row>
      <xdr:rowOff>0</xdr:rowOff>
    </xdr:from>
    <xdr:to>
      <xdr:col>11</xdr:col>
      <xdr:colOff>476250</xdr:colOff>
      <xdr:row>26</xdr:row>
      <xdr:rowOff>66675</xdr:rowOff>
    </xdr:to>
    <xdr:pic>
      <xdr:nvPicPr>
        <xdr:cNvPr id="208" name="ID_D33FCE3163B94E4FA27355F52EE91694" descr="屏幕截图 2025-11-11 162239"/>
        <xdr:cNvPicPr/>
      </xdr:nvPicPr>
      <xdr:blipFill>
        <a:blip r:embed="rId156"/>
        <a:stretch>
          <a:fillRect/>
        </a:stretch>
      </xdr:blipFill>
      <xdr:spPr>
        <a:xfrm>
          <a:off x="0" y="0"/>
          <a:ext cx="8020050" cy="4524375"/>
        </a:xfrm>
        <a:prstGeom prst="rect">
          <a:avLst/>
        </a:prstGeom>
      </xdr:spPr>
    </xdr:pic>
    <xdr:clientData/>
  </xdr:twoCellAnchor>
  <xdr:twoCellAnchor editAs="oneCell">
    <xdr:from>
      <xdr:col>0</xdr:col>
      <xdr:colOff>0</xdr:colOff>
      <xdr:row>0</xdr:row>
      <xdr:rowOff>0</xdr:rowOff>
    </xdr:from>
    <xdr:to>
      <xdr:col>7</xdr:col>
      <xdr:colOff>476250</xdr:colOff>
      <xdr:row>6</xdr:row>
      <xdr:rowOff>107950</xdr:rowOff>
    </xdr:to>
    <xdr:pic>
      <xdr:nvPicPr>
        <xdr:cNvPr id="70" name="ID_40BC6887D62C4EF0AD4F89CB7F312714" descr="post_object_image_3095300274"/>
        <xdr:cNvPicPr/>
      </xdr:nvPicPr>
      <xdr:blipFill>
        <a:blip r:embed="rId157"/>
        <a:stretch>
          <a:fillRect/>
        </a:stretch>
      </xdr:blipFill>
      <xdr:spPr>
        <a:xfrm>
          <a:off x="0" y="0"/>
          <a:ext cx="5276850" cy="1136650"/>
        </a:xfrm>
        <a:prstGeom prst="rect">
          <a:avLst/>
        </a:prstGeom>
      </xdr:spPr>
    </xdr:pic>
    <xdr:clientData/>
  </xdr:twoCellAnchor>
  <xdr:twoCellAnchor editAs="oneCell">
    <xdr:from>
      <xdr:col>0</xdr:col>
      <xdr:colOff>0</xdr:colOff>
      <xdr:row>0</xdr:row>
      <xdr:rowOff>0</xdr:rowOff>
    </xdr:from>
    <xdr:to>
      <xdr:col>8</xdr:col>
      <xdr:colOff>196850</xdr:colOff>
      <xdr:row>6</xdr:row>
      <xdr:rowOff>0</xdr:rowOff>
    </xdr:to>
    <xdr:pic>
      <xdr:nvPicPr>
        <xdr:cNvPr id="93" name="ID_3947FFEC675248E892246F2AD171CA0F" descr="post_object_image_2051486749"/>
        <xdr:cNvPicPr/>
      </xdr:nvPicPr>
      <xdr:blipFill>
        <a:blip r:embed="rId158"/>
        <a:stretch>
          <a:fillRect/>
        </a:stretch>
      </xdr:blipFill>
      <xdr:spPr>
        <a:xfrm>
          <a:off x="0" y="0"/>
          <a:ext cx="5683250" cy="1028700"/>
        </a:xfrm>
        <a:prstGeom prst="rect">
          <a:avLst/>
        </a:prstGeom>
      </xdr:spPr>
    </xdr:pic>
    <xdr:clientData/>
  </xdr:twoCellAnchor>
  <xdr:twoCellAnchor editAs="oneCell">
    <xdr:from>
      <xdr:col>0</xdr:col>
      <xdr:colOff>0</xdr:colOff>
      <xdr:row>0</xdr:row>
      <xdr:rowOff>0</xdr:rowOff>
    </xdr:from>
    <xdr:to>
      <xdr:col>8</xdr:col>
      <xdr:colOff>184150</xdr:colOff>
      <xdr:row>6</xdr:row>
      <xdr:rowOff>19050</xdr:rowOff>
    </xdr:to>
    <xdr:pic>
      <xdr:nvPicPr>
        <xdr:cNvPr id="103" name="ID_39CA79A2EC834E1997633538D45B46E3" descr="post_object_image_4130650626"/>
        <xdr:cNvPicPr/>
      </xdr:nvPicPr>
      <xdr:blipFill>
        <a:blip r:embed="rId159"/>
        <a:stretch>
          <a:fillRect/>
        </a:stretch>
      </xdr:blipFill>
      <xdr:spPr>
        <a:xfrm>
          <a:off x="0" y="0"/>
          <a:ext cx="5670550" cy="1047750"/>
        </a:xfrm>
        <a:prstGeom prst="rect">
          <a:avLst/>
        </a:prstGeom>
      </xdr:spPr>
    </xdr:pic>
    <xdr:clientData/>
  </xdr:twoCellAnchor>
  <xdr:twoCellAnchor editAs="oneCell">
    <xdr:from>
      <xdr:col>0</xdr:col>
      <xdr:colOff>0</xdr:colOff>
      <xdr:row>0</xdr:row>
      <xdr:rowOff>0</xdr:rowOff>
    </xdr:from>
    <xdr:to>
      <xdr:col>8</xdr:col>
      <xdr:colOff>196850</xdr:colOff>
      <xdr:row>4</xdr:row>
      <xdr:rowOff>127000</xdr:rowOff>
    </xdr:to>
    <xdr:pic>
      <xdr:nvPicPr>
        <xdr:cNvPr id="111" name="ID_C977D584073C4D448D39B39A80F6670B" descr="post_object_image_3366510502"/>
        <xdr:cNvPicPr/>
      </xdr:nvPicPr>
      <xdr:blipFill>
        <a:blip r:embed="rId160"/>
        <a:stretch>
          <a:fillRect/>
        </a:stretch>
      </xdr:blipFill>
      <xdr:spPr>
        <a:xfrm>
          <a:off x="0" y="0"/>
          <a:ext cx="5683250" cy="812800"/>
        </a:xfrm>
        <a:prstGeom prst="rect">
          <a:avLst/>
        </a:prstGeom>
      </xdr:spPr>
    </xdr:pic>
    <xdr:clientData/>
  </xdr:twoCellAnchor>
  <xdr:twoCellAnchor editAs="oneCell">
    <xdr:from>
      <xdr:col>0</xdr:col>
      <xdr:colOff>0</xdr:colOff>
      <xdr:row>0</xdr:row>
      <xdr:rowOff>0</xdr:rowOff>
    </xdr:from>
    <xdr:to>
      <xdr:col>8</xdr:col>
      <xdr:colOff>298450</xdr:colOff>
      <xdr:row>4</xdr:row>
      <xdr:rowOff>158750</xdr:rowOff>
    </xdr:to>
    <xdr:pic>
      <xdr:nvPicPr>
        <xdr:cNvPr id="113" name="ID_6F3067607ADA406BB91834770CC2C12A" descr="post_object_image_2491222390"/>
        <xdr:cNvPicPr/>
      </xdr:nvPicPr>
      <xdr:blipFill>
        <a:blip r:embed="rId161"/>
        <a:stretch>
          <a:fillRect/>
        </a:stretch>
      </xdr:blipFill>
      <xdr:spPr>
        <a:xfrm>
          <a:off x="0" y="0"/>
          <a:ext cx="5784850" cy="844550"/>
        </a:xfrm>
        <a:prstGeom prst="rect">
          <a:avLst/>
        </a:prstGeom>
      </xdr:spPr>
    </xdr:pic>
    <xdr:clientData/>
  </xdr:twoCellAnchor>
  <xdr:twoCellAnchor editAs="oneCell">
    <xdr:from>
      <xdr:col>0</xdr:col>
      <xdr:colOff>0</xdr:colOff>
      <xdr:row>0</xdr:row>
      <xdr:rowOff>0</xdr:rowOff>
    </xdr:from>
    <xdr:to>
      <xdr:col>8</xdr:col>
      <xdr:colOff>171450</xdr:colOff>
      <xdr:row>6</xdr:row>
      <xdr:rowOff>50800</xdr:rowOff>
    </xdr:to>
    <xdr:pic>
      <xdr:nvPicPr>
        <xdr:cNvPr id="122" name="ID_2A948D4170314D1F8360749A3B1E55BB" descr="post_object_image_1928268899"/>
        <xdr:cNvPicPr/>
      </xdr:nvPicPr>
      <xdr:blipFill>
        <a:blip r:embed="rId162"/>
        <a:stretch>
          <a:fillRect/>
        </a:stretch>
      </xdr:blipFill>
      <xdr:spPr>
        <a:xfrm>
          <a:off x="0" y="0"/>
          <a:ext cx="5657850" cy="1079500"/>
        </a:xfrm>
        <a:prstGeom prst="rect">
          <a:avLst/>
        </a:prstGeom>
      </xdr:spPr>
    </xdr:pic>
    <xdr:clientData/>
  </xdr:twoCellAnchor>
  <xdr:twoCellAnchor editAs="oneCell">
    <xdr:from>
      <xdr:col>0</xdr:col>
      <xdr:colOff>0</xdr:colOff>
      <xdr:row>0</xdr:row>
      <xdr:rowOff>0</xdr:rowOff>
    </xdr:from>
    <xdr:to>
      <xdr:col>5</xdr:col>
      <xdr:colOff>196850</xdr:colOff>
      <xdr:row>2</xdr:row>
      <xdr:rowOff>57150</xdr:rowOff>
    </xdr:to>
    <xdr:pic>
      <xdr:nvPicPr>
        <xdr:cNvPr id="125" name="ID_544559867BA54CA8813D0029AF2AB4ED" descr="post_object_image_1951702533"/>
        <xdr:cNvPicPr/>
      </xdr:nvPicPr>
      <xdr:blipFill>
        <a:blip r:embed="rId163"/>
        <a:stretch>
          <a:fillRect/>
        </a:stretch>
      </xdr:blipFill>
      <xdr:spPr>
        <a:xfrm>
          <a:off x="0" y="0"/>
          <a:ext cx="3625850" cy="400050"/>
        </a:xfrm>
        <a:prstGeom prst="rect">
          <a:avLst/>
        </a:prstGeom>
      </xdr:spPr>
    </xdr:pic>
    <xdr:clientData/>
  </xdr:twoCellAnchor>
  <xdr:twoCellAnchor editAs="oneCell">
    <xdr:from>
      <xdr:col>0</xdr:col>
      <xdr:colOff>0</xdr:colOff>
      <xdr:row>0</xdr:row>
      <xdr:rowOff>0</xdr:rowOff>
    </xdr:from>
    <xdr:to>
      <xdr:col>6</xdr:col>
      <xdr:colOff>146050</xdr:colOff>
      <xdr:row>2</xdr:row>
      <xdr:rowOff>133350</xdr:rowOff>
    </xdr:to>
    <xdr:pic>
      <xdr:nvPicPr>
        <xdr:cNvPr id="132" name="ID_2EB90AFD3977420E9EA00A9941C79618" descr="post_object_image_1244316701"/>
        <xdr:cNvPicPr/>
      </xdr:nvPicPr>
      <xdr:blipFill>
        <a:blip r:embed="rId164"/>
        <a:stretch>
          <a:fillRect/>
        </a:stretch>
      </xdr:blipFill>
      <xdr:spPr>
        <a:xfrm>
          <a:off x="0" y="0"/>
          <a:ext cx="4260850" cy="476250"/>
        </a:xfrm>
        <a:prstGeom prst="rect">
          <a:avLst/>
        </a:prstGeom>
      </xdr:spPr>
    </xdr:pic>
    <xdr:clientData/>
  </xdr:twoCellAnchor>
  <xdr:twoCellAnchor editAs="oneCell">
    <xdr:from>
      <xdr:col>0</xdr:col>
      <xdr:colOff>0</xdr:colOff>
      <xdr:row>0</xdr:row>
      <xdr:rowOff>0</xdr:rowOff>
    </xdr:from>
    <xdr:to>
      <xdr:col>8</xdr:col>
      <xdr:colOff>6350</xdr:colOff>
      <xdr:row>22</xdr:row>
      <xdr:rowOff>127000</xdr:rowOff>
    </xdr:to>
    <xdr:pic>
      <xdr:nvPicPr>
        <xdr:cNvPr id="133" name="ID_11A11F581BC848DF83AD5D68DD1135C2" descr="post_object_image_135260129"/>
        <xdr:cNvPicPr/>
      </xdr:nvPicPr>
      <xdr:blipFill>
        <a:blip r:embed="rId165"/>
        <a:stretch>
          <a:fillRect/>
        </a:stretch>
      </xdr:blipFill>
      <xdr:spPr>
        <a:xfrm>
          <a:off x="0" y="0"/>
          <a:ext cx="5492750" cy="3898900"/>
        </a:xfrm>
        <a:prstGeom prst="rect">
          <a:avLst/>
        </a:prstGeom>
      </xdr:spPr>
    </xdr:pic>
    <xdr:clientData/>
  </xdr:twoCellAnchor>
  <xdr:twoCellAnchor editAs="oneCell">
    <xdr:from>
      <xdr:col>0</xdr:col>
      <xdr:colOff>0</xdr:colOff>
      <xdr:row>0</xdr:row>
      <xdr:rowOff>0</xdr:rowOff>
    </xdr:from>
    <xdr:to>
      <xdr:col>8</xdr:col>
      <xdr:colOff>279400</xdr:colOff>
      <xdr:row>4</xdr:row>
      <xdr:rowOff>133350</xdr:rowOff>
    </xdr:to>
    <xdr:pic>
      <xdr:nvPicPr>
        <xdr:cNvPr id="134" name="ID_7C6A0BC40AE04E6F986BF0D70234A1E8" descr="post_object_image_3904134062"/>
        <xdr:cNvPicPr/>
      </xdr:nvPicPr>
      <xdr:blipFill>
        <a:blip r:embed="rId166"/>
        <a:stretch>
          <a:fillRect/>
        </a:stretch>
      </xdr:blipFill>
      <xdr:spPr>
        <a:xfrm>
          <a:off x="0" y="0"/>
          <a:ext cx="5765800" cy="819150"/>
        </a:xfrm>
        <a:prstGeom prst="rect">
          <a:avLst/>
        </a:prstGeom>
      </xdr:spPr>
    </xdr:pic>
    <xdr:clientData/>
  </xdr:twoCellAnchor>
  <xdr:twoCellAnchor editAs="oneCell">
    <xdr:from>
      <xdr:col>0</xdr:col>
      <xdr:colOff>0</xdr:colOff>
      <xdr:row>0</xdr:row>
      <xdr:rowOff>0</xdr:rowOff>
    </xdr:from>
    <xdr:to>
      <xdr:col>7</xdr:col>
      <xdr:colOff>563880</xdr:colOff>
      <xdr:row>12</xdr:row>
      <xdr:rowOff>83820</xdr:rowOff>
    </xdr:to>
    <xdr:pic>
      <xdr:nvPicPr>
        <xdr:cNvPr id="87" name="ID_73B7C4F91CD04F04BE195562986CDBCF" descr="post_object_image_1260715831"/>
        <xdr:cNvPicPr/>
      </xdr:nvPicPr>
      <xdr:blipFill>
        <a:blip r:embed="rId167"/>
        <a:stretch>
          <a:fillRect/>
        </a:stretch>
      </xdr:blipFill>
      <xdr:spPr>
        <a:xfrm>
          <a:off x="0" y="0"/>
          <a:ext cx="5364480" cy="2141220"/>
        </a:xfrm>
        <a:prstGeom prst="rect">
          <a:avLst/>
        </a:prstGeom>
      </xdr:spPr>
    </xdr:pic>
    <xdr:clientData/>
  </xdr:twoCellAnchor>
  <xdr:twoCellAnchor editAs="oneCell">
    <xdr:from>
      <xdr:col>0</xdr:col>
      <xdr:colOff>0</xdr:colOff>
      <xdr:row>0</xdr:row>
      <xdr:rowOff>0</xdr:rowOff>
    </xdr:from>
    <xdr:to>
      <xdr:col>8</xdr:col>
      <xdr:colOff>182880</xdr:colOff>
      <xdr:row>12</xdr:row>
      <xdr:rowOff>99060</xdr:rowOff>
    </xdr:to>
    <xdr:pic>
      <xdr:nvPicPr>
        <xdr:cNvPr id="91" name="ID_D17361C69B8D4AED9F351E3136BF861D" descr="post_object_image_3848493698"/>
        <xdr:cNvPicPr/>
      </xdr:nvPicPr>
      <xdr:blipFill>
        <a:blip r:embed="rId168"/>
        <a:stretch>
          <a:fillRect/>
        </a:stretch>
      </xdr:blipFill>
      <xdr:spPr>
        <a:xfrm>
          <a:off x="0" y="0"/>
          <a:ext cx="5669280" cy="2156460"/>
        </a:xfrm>
        <a:prstGeom prst="rect">
          <a:avLst/>
        </a:prstGeom>
      </xdr:spPr>
    </xdr:pic>
    <xdr:clientData/>
  </xdr:twoCellAnchor>
  <xdr:twoCellAnchor editAs="oneCell">
    <xdr:from>
      <xdr:col>0</xdr:col>
      <xdr:colOff>0</xdr:colOff>
      <xdr:row>0</xdr:row>
      <xdr:rowOff>0</xdr:rowOff>
    </xdr:from>
    <xdr:to>
      <xdr:col>7</xdr:col>
      <xdr:colOff>617220</xdr:colOff>
      <xdr:row>22</xdr:row>
      <xdr:rowOff>129540</xdr:rowOff>
    </xdr:to>
    <xdr:pic>
      <xdr:nvPicPr>
        <xdr:cNvPr id="96" name="ID_0DA5AD74B61A4288A3BEE081A805236F" descr="post_object_image_3560566356"/>
        <xdr:cNvPicPr/>
      </xdr:nvPicPr>
      <xdr:blipFill>
        <a:blip r:embed="rId169"/>
        <a:stretch>
          <a:fillRect/>
        </a:stretch>
      </xdr:blipFill>
      <xdr:spPr>
        <a:xfrm>
          <a:off x="0" y="0"/>
          <a:ext cx="5417820" cy="3901440"/>
        </a:xfrm>
        <a:prstGeom prst="rect">
          <a:avLst/>
        </a:prstGeom>
      </xdr:spPr>
    </xdr:pic>
    <xdr:clientData/>
  </xdr:twoCellAnchor>
  <xdr:twoCellAnchor editAs="oneCell">
    <xdr:from>
      <xdr:col>0</xdr:col>
      <xdr:colOff>0</xdr:colOff>
      <xdr:row>0</xdr:row>
      <xdr:rowOff>0</xdr:rowOff>
    </xdr:from>
    <xdr:to>
      <xdr:col>8</xdr:col>
      <xdr:colOff>144780</xdr:colOff>
      <xdr:row>11</xdr:row>
      <xdr:rowOff>87630</xdr:rowOff>
    </xdr:to>
    <xdr:pic>
      <xdr:nvPicPr>
        <xdr:cNvPr id="136" name="ID_438FC2533EDC45818CFC3A40CB694283" descr="post_object_image_3549509915"/>
        <xdr:cNvPicPr/>
      </xdr:nvPicPr>
      <xdr:blipFill>
        <a:blip r:embed="rId170"/>
        <a:stretch>
          <a:fillRect/>
        </a:stretch>
      </xdr:blipFill>
      <xdr:spPr>
        <a:xfrm>
          <a:off x="0" y="0"/>
          <a:ext cx="5631180" cy="1973580"/>
        </a:xfrm>
        <a:prstGeom prst="rect">
          <a:avLst/>
        </a:prstGeom>
      </xdr:spPr>
    </xdr:pic>
    <xdr:clientData/>
  </xdr:twoCellAnchor>
  <xdr:twoCellAnchor editAs="oneCell">
    <xdr:from>
      <xdr:col>0</xdr:col>
      <xdr:colOff>0</xdr:colOff>
      <xdr:row>0</xdr:row>
      <xdr:rowOff>0</xdr:rowOff>
    </xdr:from>
    <xdr:to>
      <xdr:col>7</xdr:col>
      <xdr:colOff>525780</xdr:colOff>
      <xdr:row>26</xdr:row>
      <xdr:rowOff>91440</xdr:rowOff>
    </xdr:to>
    <xdr:pic>
      <xdr:nvPicPr>
        <xdr:cNvPr id="137" name="ID_E2C7C3FD634143488CEAC4AFA1D11690" descr="post_object_image_3539179484"/>
        <xdr:cNvPicPr/>
      </xdr:nvPicPr>
      <xdr:blipFill>
        <a:blip r:embed="rId171"/>
        <a:stretch>
          <a:fillRect/>
        </a:stretch>
      </xdr:blipFill>
      <xdr:spPr>
        <a:xfrm>
          <a:off x="0" y="0"/>
          <a:ext cx="5326380" cy="4549140"/>
        </a:xfrm>
        <a:prstGeom prst="rect">
          <a:avLst/>
        </a:prstGeom>
      </xdr:spPr>
    </xdr:pic>
    <xdr:clientData/>
  </xdr:twoCellAnchor>
  <xdr:twoCellAnchor editAs="oneCell">
    <xdr:from>
      <xdr:col>0</xdr:col>
      <xdr:colOff>0</xdr:colOff>
      <xdr:row>0</xdr:row>
      <xdr:rowOff>0</xdr:rowOff>
    </xdr:from>
    <xdr:to>
      <xdr:col>8</xdr:col>
      <xdr:colOff>175260</xdr:colOff>
      <xdr:row>15</xdr:row>
      <xdr:rowOff>72390</xdr:rowOff>
    </xdr:to>
    <xdr:pic>
      <xdr:nvPicPr>
        <xdr:cNvPr id="142" name="ID_589384EE481E4E30ABD2416C9705B836" descr="post_object_image_3546289159"/>
        <xdr:cNvPicPr/>
      </xdr:nvPicPr>
      <xdr:blipFill>
        <a:blip r:embed="rId172"/>
        <a:stretch>
          <a:fillRect/>
        </a:stretch>
      </xdr:blipFill>
      <xdr:spPr>
        <a:xfrm>
          <a:off x="0" y="0"/>
          <a:ext cx="5661660" cy="2644140"/>
        </a:xfrm>
        <a:prstGeom prst="rect">
          <a:avLst/>
        </a:prstGeom>
      </xdr:spPr>
    </xdr:pic>
    <xdr:clientData/>
  </xdr:twoCellAnchor>
  <xdr:twoCellAnchor editAs="oneCell">
    <xdr:from>
      <xdr:col>0</xdr:col>
      <xdr:colOff>0</xdr:colOff>
      <xdr:row>0</xdr:row>
      <xdr:rowOff>0</xdr:rowOff>
    </xdr:from>
    <xdr:to>
      <xdr:col>7</xdr:col>
      <xdr:colOff>495300</xdr:colOff>
      <xdr:row>24</xdr:row>
      <xdr:rowOff>83820</xdr:rowOff>
    </xdr:to>
    <xdr:pic>
      <xdr:nvPicPr>
        <xdr:cNvPr id="143" name="ID_EA0DF9CC6061425391E7E35DC8FDAA66" descr="post_object_image_3671875498"/>
        <xdr:cNvPicPr/>
      </xdr:nvPicPr>
      <xdr:blipFill>
        <a:blip r:embed="rId173"/>
        <a:stretch>
          <a:fillRect/>
        </a:stretch>
      </xdr:blipFill>
      <xdr:spPr>
        <a:xfrm>
          <a:off x="0" y="0"/>
          <a:ext cx="5295900" cy="4198620"/>
        </a:xfrm>
        <a:prstGeom prst="rect">
          <a:avLst/>
        </a:prstGeom>
      </xdr:spPr>
    </xdr:pic>
    <xdr:clientData/>
  </xdr:twoCellAnchor>
  <xdr:twoCellAnchor editAs="oneCell">
    <xdr:from>
      <xdr:col>0</xdr:col>
      <xdr:colOff>0</xdr:colOff>
      <xdr:row>0</xdr:row>
      <xdr:rowOff>0</xdr:rowOff>
    </xdr:from>
    <xdr:to>
      <xdr:col>8</xdr:col>
      <xdr:colOff>114300</xdr:colOff>
      <xdr:row>6</xdr:row>
      <xdr:rowOff>15240</xdr:rowOff>
    </xdr:to>
    <xdr:pic>
      <xdr:nvPicPr>
        <xdr:cNvPr id="156" name="ID_9FD6EF8A249140679E1917BC36AEB239" descr="post_object_image_4055320528"/>
        <xdr:cNvPicPr/>
      </xdr:nvPicPr>
      <xdr:blipFill>
        <a:blip r:embed="rId174"/>
        <a:stretch>
          <a:fillRect/>
        </a:stretch>
      </xdr:blipFill>
      <xdr:spPr>
        <a:xfrm>
          <a:off x="0" y="0"/>
          <a:ext cx="5600700" cy="1043940"/>
        </a:xfrm>
        <a:prstGeom prst="rect">
          <a:avLst/>
        </a:prstGeom>
      </xdr:spPr>
    </xdr:pic>
    <xdr:clientData/>
  </xdr:twoCellAnchor>
  <xdr:twoCellAnchor editAs="oneCell">
    <xdr:from>
      <xdr:col>0</xdr:col>
      <xdr:colOff>0</xdr:colOff>
      <xdr:row>0</xdr:row>
      <xdr:rowOff>0</xdr:rowOff>
    </xdr:from>
    <xdr:to>
      <xdr:col>7</xdr:col>
      <xdr:colOff>617220</xdr:colOff>
      <xdr:row>17</xdr:row>
      <xdr:rowOff>156210</xdr:rowOff>
    </xdr:to>
    <xdr:pic>
      <xdr:nvPicPr>
        <xdr:cNvPr id="161" name="ID_5D57614D73944979A1F91A0AC3409B46" descr="post_object_image_15199482"/>
        <xdr:cNvPicPr/>
      </xdr:nvPicPr>
      <xdr:blipFill>
        <a:blip r:embed="rId175"/>
        <a:stretch>
          <a:fillRect/>
        </a:stretch>
      </xdr:blipFill>
      <xdr:spPr>
        <a:xfrm>
          <a:off x="0" y="0"/>
          <a:ext cx="5417820" cy="3070860"/>
        </a:xfrm>
        <a:prstGeom prst="rect">
          <a:avLst/>
        </a:prstGeom>
      </xdr:spPr>
    </xdr:pic>
    <xdr:clientData/>
  </xdr:twoCellAnchor>
  <xdr:twoCellAnchor editAs="oneCell">
    <xdr:from>
      <xdr:col>0</xdr:col>
      <xdr:colOff>0</xdr:colOff>
      <xdr:row>0</xdr:row>
      <xdr:rowOff>0</xdr:rowOff>
    </xdr:from>
    <xdr:to>
      <xdr:col>8</xdr:col>
      <xdr:colOff>198120</xdr:colOff>
      <xdr:row>15</xdr:row>
      <xdr:rowOff>41910</xdr:rowOff>
    </xdr:to>
    <xdr:pic>
      <xdr:nvPicPr>
        <xdr:cNvPr id="163" name="ID_9C84061B073D4C0EA75EDBDAFB52B270" descr="post_object_image_1028659048"/>
        <xdr:cNvPicPr/>
      </xdr:nvPicPr>
      <xdr:blipFill>
        <a:blip r:embed="rId176"/>
        <a:stretch>
          <a:fillRect/>
        </a:stretch>
      </xdr:blipFill>
      <xdr:spPr>
        <a:xfrm>
          <a:off x="0" y="0"/>
          <a:ext cx="5684520" cy="2613660"/>
        </a:xfrm>
        <a:prstGeom prst="rect">
          <a:avLst/>
        </a:prstGeom>
      </xdr:spPr>
    </xdr:pic>
    <xdr:clientData/>
  </xdr:twoCellAnchor>
  <xdr:twoCellAnchor editAs="oneCell">
    <xdr:from>
      <xdr:col>0</xdr:col>
      <xdr:colOff>0</xdr:colOff>
      <xdr:row>0</xdr:row>
      <xdr:rowOff>0</xdr:rowOff>
    </xdr:from>
    <xdr:to>
      <xdr:col>7</xdr:col>
      <xdr:colOff>617220</xdr:colOff>
      <xdr:row>17</xdr:row>
      <xdr:rowOff>163830</xdr:rowOff>
    </xdr:to>
    <xdr:pic>
      <xdr:nvPicPr>
        <xdr:cNvPr id="178" name="ID_09489A0A0B634A458F3FEA9DAE6E5014" descr="post_object_image_4027386958"/>
        <xdr:cNvPicPr/>
      </xdr:nvPicPr>
      <xdr:blipFill>
        <a:blip r:embed="rId177"/>
        <a:stretch>
          <a:fillRect/>
        </a:stretch>
      </xdr:blipFill>
      <xdr:spPr>
        <a:xfrm>
          <a:off x="0" y="0"/>
          <a:ext cx="5417820" cy="3078480"/>
        </a:xfrm>
        <a:prstGeom prst="rect">
          <a:avLst/>
        </a:prstGeom>
      </xdr:spPr>
    </xdr:pic>
    <xdr:clientData/>
  </xdr:twoCellAnchor>
  <xdr:twoCellAnchor editAs="oneCell">
    <xdr:from>
      <xdr:col>0</xdr:col>
      <xdr:colOff>0</xdr:colOff>
      <xdr:row>0</xdr:row>
      <xdr:rowOff>0</xdr:rowOff>
    </xdr:from>
    <xdr:to>
      <xdr:col>8</xdr:col>
      <xdr:colOff>137160</xdr:colOff>
      <xdr:row>4</xdr:row>
      <xdr:rowOff>160020</xdr:rowOff>
    </xdr:to>
    <xdr:pic>
      <xdr:nvPicPr>
        <xdr:cNvPr id="187" name="ID_18B2443747C74A0683A3874B64CEA767" descr="post_object_image_1741638922"/>
        <xdr:cNvPicPr/>
      </xdr:nvPicPr>
      <xdr:blipFill>
        <a:blip r:embed="rId178"/>
        <a:stretch>
          <a:fillRect/>
        </a:stretch>
      </xdr:blipFill>
      <xdr:spPr>
        <a:xfrm>
          <a:off x="0" y="0"/>
          <a:ext cx="5623560" cy="845820"/>
        </a:xfrm>
        <a:prstGeom prst="rect">
          <a:avLst/>
        </a:prstGeom>
      </xdr:spPr>
    </xdr:pic>
    <xdr:clientData/>
  </xdr:twoCellAnchor>
  <xdr:twoCellAnchor editAs="oneCell">
    <xdr:from>
      <xdr:col>0</xdr:col>
      <xdr:colOff>0</xdr:colOff>
      <xdr:row>0</xdr:row>
      <xdr:rowOff>0</xdr:rowOff>
    </xdr:from>
    <xdr:to>
      <xdr:col>7</xdr:col>
      <xdr:colOff>487680</xdr:colOff>
      <xdr:row>23</xdr:row>
      <xdr:rowOff>11430</xdr:rowOff>
    </xdr:to>
    <xdr:pic>
      <xdr:nvPicPr>
        <xdr:cNvPr id="191" name="ID_EEA9DE1FE5F8450F9825194B84FD7B4B" descr="post_object_image_2749628280"/>
        <xdr:cNvPicPr/>
      </xdr:nvPicPr>
      <xdr:blipFill>
        <a:blip r:embed="rId179"/>
        <a:stretch>
          <a:fillRect/>
        </a:stretch>
      </xdr:blipFill>
      <xdr:spPr>
        <a:xfrm>
          <a:off x="0" y="0"/>
          <a:ext cx="5288280" cy="3954780"/>
        </a:xfrm>
        <a:prstGeom prst="rect">
          <a:avLst/>
        </a:prstGeom>
      </xdr:spPr>
    </xdr:pic>
    <xdr:clientData/>
  </xdr:twoCellAnchor>
  <xdr:twoCellAnchor editAs="oneCell">
    <xdr:from>
      <xdr:col>0</xdr:col>
      <xdr:colOff>0</xdr:colOff>
      <xdr:row>0</xdr:row>
      <xdr:rowOff>0</xdr:rowOff>
    </xdr:from>
    <xdr:to>
      <xdr:col>8</xdr:col>
      <xdr:colOff>228600</xdr:colOff>
      <xdr:row>10</xdr:row>
      <xdr:rowOff>15240</xdr:rowOff>
    </xdr:to>
    <xdr:pic>
      <xdr:nvPicPr>
        <xdr:cNvPr id="209" name="ID_25529F925FA241A18EB0201910B88ADE" descr="post_object_image_3039099562"/>
        <xdr:cNvPicPr/>
      </xdr:nvPicPr>
      <xdr:blipFill>
        <a:blip r:embed="rId180"/>
        <a:stretch>
          <a:fillRect/>
        </a:stretch>
      </xdr:blipFill>
      <xdr:spPr>
        <a:xfrm>
          <a:off x="0" y="0"/>
          <a:ext cx="5715000" cy="1729740"/>
        </a:xfrm>
        <a:prstGeom prst="rect">
          <a:avLst/>
        </a:prstGeom>
      </xdr:spPr>
    </xdr:pic>
    <xdr:clientData/>
  </xdr:twoCellAnchor>
  <xdr:twoCellAnchor editAs="oneCell">
    <xdr:from>
      <xdr:col>0</xdr:col>
      <xdr:colOff>0</xdr:colOff>
      <xdr:row>0</xdr:row>
      <xdr:rowOff>0</xdr:rowOff>
    </xdr:from>
    <xdr:to>
      <xdr:col>7</xdr:col>
      <xdr:colOff>586740</xdr:colOff>
      <xdr:row>26</xdr:row>
      <xdr:rowOff>114300</xdr:rowOff>
    </xdr:to>
    <xdr:pic>
      <xdr:nvPicPr>
        <xdr:cNvPr id="210" name="ID_532EF817C1B7450597E8C5AFE466FFA1" descr="post_object_image_3373504512"/>
        <xdr:cNvPicPr/>
      </xdr:nvPicPr>
      <xdr:blipFill>
        <a:blip r:embed="rId181"/>
        <a:stretch>
          <a:fillRect/>
        </a:stretch>
      </xdr:blipFill>
      <xdr:spPr>
        <a:xfrm>
          <a:off x="0" y="0"/>
          <a:ext cx="5387340" cy="4572000"/>
        </a:xfrm>
        <a:prstGeom prst="rect">
          <a:avLst/>
        </a:prstGeom>
      </xdr:spPr>
    </xdr:pic>
    <xdr:clientData/>
  </xdr:twoCellAnchor>
  <xdr:twoCellAnchor editAs="oneCell">
    <xdr:from>
      <xdr:col>0</xdr:col>
      <xdr:colOff>0</xdr:colOff>
      <xdr:row>0</xdr:row>
      <xdr:rowOff>0</xdr:rowOff>
    </xdr:from>
    <xdr:to>
      <xdr:col>8</xdr:col>
      <xdr:colOff>76200</xdr:colOff>
      <xdr:row>5</xdr:row>
      <xdr:rowOff>26670</xdr:rowOff>
    </xdr:to>
    <xdr:pic>
      <xdr:nvPicPr>
        <xdr:cNvPr id="211" name="ID_3B9196893E274A979809A849664640B1" descr="post_object_image_2644829375"/>
        <xdr:cNvPicPr/>
      </xdr:nvPicPr>
      <xdr:blipFill>
        <a:blip r:embed="rId182"/>
        <a:stretch>
          <a:fillRect/>
        </a:stretch>
      </xdr:blipFill>
      <xdr:spPr>
        <a:xfrm>
          <a:off x="0" y="0"/>
          <a:ext cx="5562600" cy="883920"/>
        </a:xfrm>
        <a:prstGeom prst="rect">
          <a:avLst/>
        </a:prstGeom>
      </xdr:spPr>
    </xdr:pic>
    <xdr:clientData/>
  </xdr:twoCellAnchor>
  <xdr:twoCellAnchor editAs="oneCell">
    <xdr:from>
      <xdr:col>0</xdr:col>
      <xdr:colOff>0</xdr:colOff>
      <xdr:row>0</xdr:row>
      <xdr:rowOff>0</xdr:rowOff>
    </xdr:from>
    <xdr:to>
      <xdr:col>8</xdr:col>
      <xdr:colOff>7620</xdr:colOff>
      <xdr:row>19</xdr:row>
      <xdr:rowOff>11430</xdr:rowOff>
    </xdr:to>
    <xdr:pic>
      <xdr:nvPicPr>
        <xdr:cNvPr id="212" name="ID_88C7A2A0E77A4DBA850A41144EDC02E4" descr="post_object_image_3107172072"/>
        <xdr:cNvPicPr/>
      </xdr:nvPicPr>
      <xdr:blipFill>
        <a:blip r:embed="rId183"/>
        <a:stretch>
          <a:fillRect/>
        </a:stretch>
      </xdr:blipFill>
      <xdr:spPr>
        <a:xfrm>
          <a:off x="0" y="0"/>
          <a:ext cx="5494020" cy="3268980"/>
        </a:xfrm>
        <a:prstGeom prst="rect">
          <a:avLst/>
        </a:prstGeom>
      </xdr:spPr>
    </xdr:pic>
    <xdr:clientData/>
  </xdr:twoCellAnchor>
  <xdr:twoCellAnchor editAs="oneCell">
    <xdr:from>
      <xdr:col>0</xdr:col>
      <xdr:colOff>0</xdr:colOff>
      <xdr:row>0</xdr:row>
      <xdr:rowOff>0</xdr:rowOff>
    </xdr:from>
    <xdr:to>
      <xdr:col>8</xdr:col>
      <xdr:colOff>106680</xdr:colOff>
      <xdr:row>10</xdr:row>
      <xdr:rowOff>53340</xdr:rowOff>
    </xdr:to>
    <xdr:pic>
      <xdr:nvPicPr>
        <xdr:cNvPr id="213" name="ID_390A633C28D540319B4D150448516F0F" descr="post_object_image_259204177"/>
        <xdr:cNvPicPr/>
      </xdr:nvPicPr>
      <xdr:blipFill>
        <a:blip r:embed="rId184"/>
        <a:stretch>
          <a:fillRect/>
        </a:stretch>
      </xdr:blipFill>
      <xdr:spPr>
        <a:xfrm>
          <a:off x="0" y="0"/>
          <a:ext cx="5593080" cy="1767840"/>
        </a:xfrm>
        <a:prstGeom prst="rect">
          <a:avLst/>
        </a:prstGeom>
      </xdr:spPr>
    </xdr:pic>
    <xdr:clientData/>
  </xdr:twoCellAnchor>
  <xdr:twoCellAnchor editAs="oneCell">
    <xdr:from>
      <xdr:col>0</xdr:col>
      <xdr:colOff>0</xdr:colOff>
      <xdr:row>0</xdr:row>
      <xdr:rowOff>0</xdr:rowOff>
    </xdr:from>
    <xdr:to>
      <xdr:col>7</xdr:col>
      <xdr:colOff>480060</xdr:colOff>
      <xdr:row>28</xdr:row>
      <xdr:rowOff>91440</xdr:rowOff>
    </xdr:to>
    <xdr:pic>
      <xdr:nvPicPr>
        <xdr:cNvPr id="102" name="ID_BC2C6B199C1D434EA6ED7F38C1921F4F" descr="post_object_image_1693884900"/>
        <xdr:cNvPicPr/>
      </xdr:nvPicPr>
      <xdr:blipFill>
        <a:blip r:embed="rId185"/>
        <a:stretch>
          <a:fillRect/>
        </a:stretch>
      </xdr:blipFill>
      <xdr:spPr>
        <a:xfrm>
          <a:off x="0" y="0"/>
          <a:ext cx="5280660" cy="4892040"/>
        </a:xfrm>
        <a:prstGeom prst="rect">
          <a:avLst/>
        </a:prstGeom>
      </xdr:spPr>
    </xdr:pic>
    <xdr:clientData/>
  </xdr:twoCellAnchor>
  <xdr:twoCellAnchor editAs="oneCell">
    <xdr:from>
      <xdr:col>0</xdr:col>
      <xdr:colOff>0</xdr:colOff>
      <xdr:row>0</xdr:row>
      <xdr:rowOff>0</xdr:rowOff>
    </xdr:from>
    <xdr:to>
      <xdr:col>8</xdr:col>
      <xdr:colOff>137160</xdr:colOff>
      <xdr:row>21</xdr:row>
      <xdr:rowOff>133350</xdr:rowOff>
    </xdr:to>
    <xdr:pic>
      <xdr:nvPicPr>
        <xdr:cNvPr id="124" name="ID_FCD0766F05FC4E388B61A1E12B922D7F" descr="post_object_image_1387130145"/>
        <xdr:cNvPicPr/>
      </xdr:nvPicPr>
      <xdr:blipFill>
        <a:blip r:embed="rId186"/>
        <a:stretch>
          <a:fillRect/>
        </a:stretch>
      </xdr:blipFill>
      <xdr:spPr>
        <a:xfrm>
          <a:off x="0" y="0"/>
          <a:ext cx="5623560" cy="3733800"/>
        </a:xfrm>
        <a:prstGeom prst="rect">
          <a:avLst/>
        </a:prstGeom>
      </xdr:spPr>
    </xdr:pic>
    <xdr:clientData/>
  </xdr:twoCellAnchor>
  <xdr:twoCellAnchor editAs="oneCell">
    <xdr:from>
      <xdr:col>0</xdr:col>
      <xdr:colOff>0</xdr:colOff>
      <xdr:row>0</xdr:row>
      <xdr:rowOff>0</xdr:rowOff>
    </xdr:from>
    <xdr:to>
      <xdr:col>7</xdr:col>
      <xdr:colOff>556260</xdr:colOff>
      <xdr:row>20</xdr:row>
      <xdr:rowOff>137160</xdr:rowOff>
    </xdr:to>
    <xdr:pic>
      <xdr:nvPicPr>
        <xdr:cNvPr id="130" name="ID_B688936E3C9240539370ED8381FB84F8" descr="post_object_image_756894651"/>
        <xdr:cNvPicPr/>
      </xdr:nvPicPr>
      <xdr:blipFill>
        <a:blip r:embed="rId187"/>
        <a:stretch>
          <a:fillRect/>
        </a:stretch>
      </xdr:blipFill>
      <xdr:spPr>
        <a:xfrm>
          <a:off x="0" y="0"/>
          <a:ext cx="5356860" cy="3566160"/>
        </a:xfrm>
        <a:prstGeom prst="rect">
          <a:avLst/>
        </a:prstGeom>
      </xdr:spPr>
    </xdr:pic>
    <xdr:clientData/>
  </xdr:twoCellAnchor>
  <xdr:twoCellAnchor editAs="oneCell">
    <xdr:from>
      <xdr:col>0</xdr:col>
      <xdr:colOff>0</xdr:colOff>
      <xdr:row>0</xdr:row>
      <xdr:rowOff>0</xdr:rowOff>
    </xdr:from>
    <xdr:to>
      <xdr:col>7</xdr:col>
      <xdr:colOff>556260</xdr:colOff>
      <xdr:row>20</xdr:row>
      <xdr:rowOff>137160</xdr:rowOff>
    </xdr:to>
    <xdr:pic>
      <xdr:nvPicPr>
        <xdr:cNvPr id="141" name="ID_F7CA62207EA4417C8610D2BE9BE35642" descr="post_object_image_633731827"/>
        <xdr:cNvPicPr/>
      </xdr:nvPicPr>
      <xdr:blipFill>
        <a:blip r:embed="rId187"/>
        <a:stretch>
          <a:fillRect/>
        </a:stretch>
      </xdr:blipFill>
      <xdr:spPr>
        <a:xfrm>
          <a:off x="0" y="0"/>
          <a:ext cx="5356860" cy="3566160"/>
        </a:xfrm>
        <a:prstGeom prst="rect">
          <a:avLst/>
        </a:prstGeom>
      </xdr:spPr>
    </xdr:pic>
    <xdr:clientData/>
  </xdr:twoCellAnchor>
  <xdr:twoCellAnchor editAs="oneCell">
    <xdr:from>
      <xdr:col>0</xdr:col>
      <xdr:colOff>0</xdr:colOff>
      <xdr:row>0</xdr:row>
      <xdr:rowOff>0</xdr:rowOff>
    </xdr:from>
    <xdr:to>
      <xdr:col>8</xdr:col>
      <xdr:colOff>220980</xdr:colOff>
      <xdr:row>6</xdr:row>
      <xdr:rowOff>53340</xdr:rowOff>
    </xdr:to>
    <xdr:pic>
      <xdr:nvPicPr>
        <xdr:cNvPr id="145" name="ID_E8E894A34EEC4F238324B4A1135AEE35" descr="post_object_image_2155798337"/>
        <xdr:cNvPicPr/>
      </xdr:nvPicPr>
      <xdr:blipFill>
        <a:blip r:embed="rId188"/>
        <a:stretch>
          <a:fillRect/>
        </a:stretch>
      </xdr:blipFill>
      <xdr:spPr>
        <a:xfrm>
          <a:off x="0" y="0"/>
          <a:ext cx="5707380" cy="1082040"/>
        </a:xfrm>
        <a:prstGeom prst="rect">
          <a:avLst/>
        </a:prstGeom>
      </xdr:spPr>
    </xdr:pic>
    <xdr:clientData/>
  </xdr:twoCellAnchor>
  <xdr:twoCellAnchor editAs="oneCell">
    <xdr:from>
      <xdr:col>0</xdr:col>
      <xdr:colOff>0</xdr:colOff>
      <xdr:row>0</xdr:row>
      <xdr:rowOff>0</xdr:rowOff>
    </xdr:from>
    <xdr:to>
      <xdr:col>7</xdr:col>
      <xdr:colOff>594360</xdr:colOff>
      <xdr:row>24</xdr:row>
      <xdr:rowOff>160020</xdr:rowOff>
    </xdr:to>
    <xdr:pic>
      <xdr:nvPicPr>
        <xdr:cNvPr id="154" name="ID_317396A98CDE46C7BAC10A4D97099950" descr="post_object_image_1148138956"/>
        <xdr:cNvPicPr/>
      </xdr:nvPicPr>
      <xdr:blipFill>
        <a:blip r:embed="rId189"/>
        <a:stretch>
          <a:fillRect/>
        </a:stretch>
      </xdr:blipFill>
      <xdr:spPr>
        <a:xfrm>
          <a:off x="0" y="0"/>
          <a:ext cx="5394960" cy="4274820"/>
        </a:xfrm>
        <a:prstGeom prst="rect">
          <a:avLst/>
        </a:prstGeom>
      </xdr:spPr>
    </xdr:pic>
    <xdr:clientData/>
  </xdr:twoCellAnchor>
  <xdr:twoCellAnchor editAs="oneCell">
    <xdr:from>
      <xdr:col>0</xdr:col>
      <xdr:colOff>0</xdr:colOff>
      <xdr:row>0</xdr:row>
      <xdr:rowOff>0</xdr:rowOff>
    </xdr:from>
    <xdr:to>
      <xdr:col>8</xdr:col>
      <xdr:colOff>198120</xdr:colOff>
      <xdr:row>5</xdr:row>
      <xdr:rowOff>49530</xdr:rowOff>
    </xdr:to>
    <xdr:pic>
      <xdr:nvPicPr>
        <xdr:cNvPr id="155" name="ID_6C53CFD99BC1436D93530E9730B0FBC7" descr="post_object_image_3466453277"/>
        <xdr:cNvPicPr/>
      </xdr:nvPicPr>
      <xdr:blipFill>
        <a:blip r:embed="rId190"/>
        <a:stretch>
          <a:fillRect/>
        </a:stretch>
      </xdr:blipFill>
      <xdr:spPr>
        <a:xfrm>
          <a:off x="0" y="0"/>
          <a:ext cx="5684520" cy="906780"/>
        </a:xfrm>
        <a:prstGeom prst="rect">
          <a:avLst/>
        </a:prstGeom>
      </xdr:spPr>
    </xdr:pic>
    <xdr:clientData/>
  </xdr:twoCellAnchor>
  <xdr:twoCellAnchor editAs="oneCell">
    <xdr:from>
      <xdr:col>0</xdr:col>
      <xdr:colOff>0</xdr:colOff>
      <xdr:row>0</xdr:row>
      <xdr:rowOff>0</xdr:rowOff>
    </xdr:from>
    <xdr:to>
      <xdr:col>7</xdr:col>
      <xdr:colOff>655320</xdr:colOff>
      <xdr:row>27</xdr:row>
      <xdr:rowOff>49530</xdr:rowOff>
    </xdr:to>
    <xdr:pic>
      <xdr:nvPicPr>
        <xdr:cNvPr id="197" name="ID_8F9DFBEA2187457181A0FBA47DFCCA1C" descr="post_object_image_1006889839"/>
        <xdr:cNvPicPr/>
      </xdr:nvPicPr>
      <xdr:blipFill>
        <a:blip r:embed="rId191"/>
        <a:stretch>
          <a:fillRect/>
        </a:stretch>
      </xdr:blipFill>
      <xdr:spPr>
        <a:xfrm>
          <a:off x="0" y="0"/>
          <a:ext cx="5455920" cy="4678680"/>
        </a:xfrm>
        <a:prstGeom prst="rect">
          <a:avLst/>
        </a:prstGeom>
      </xdr:spPr>
    </xdr:pic>
    <xdr:clientData/>
  </xdr:twoCellAnchor>
  <xdr:twoCellAnchor editAs="oneCell">
    <xdr:from>
      <xdr:col>0</xdr:col>
      <xdr:colOff>0</xdr:colOff>
      <xdr:row>0</xdr:row>
      <xdr:rowOff>0</xdr:rowOff>
    </xdr:from>
    <xdr:to>
      <xdr:col>8</xdr:col>
      <xdr:colOff>251460</xdr:colOff>
      <xdr:row>13</xdr:row>
      <xdr:rowOff>133350</xdr:rowOff>
    </xdr:to>
    <xdr:pic>
      <xdr:nvPicPr>
        <xdr:cNvPr id="214" name="ID_70C9E1BD416B400DA61EBE763147A892" descr="post_object_image_2445052740"/>
        <xdr:cNvPicPr/>
      </xdr:nvPicPr>
      <xdr:blipFill>
        <a:blip r:embed="rId192"/>
        <a:stretch>
          <a:fillRect/>
        </a:stretch>
      </xdr:blipFill>
      <xdr:spPr>
        <a:xfrm>
          <a:off x="0" y="0"/>
          <a:ext cx="5737860" cy="2362200"/>
        </a:xfrm>
        <a:prstGeom prst="rect">
          <a:avLst/>
        </a:prstGeom>
      </xdr:spPr>
    </xdr:pic>
    <xdr:clientData/>
  </xdr:twoCellAnchor>
  <xdr:twoCellAnchor editAs="oneCell">
    <xdr:from>
      <xdr:col>0</xdr:col>
      <xdr:colOff>0</xdr:colOff>
      <xdr:row>0</xdr:row>
      <xdr:rowOff>0</xdr:rowOff>
    </xdr:from>
    <xdr:to>
      <xdr:col>7</xdr:col>
      <xdr:colOff>525780</xdr:colOff>
      <xdr:row>26</xdr:row>
      <xdr:rowOff>38100</xdr:rowOff>
    </xdr:to>
    <xdr:pic>
      <xdr:nvPicPr>
        <xdr:cNvPr id="215" name="ID_FB729E98B3024ED09AD3635053A4823C" descr="post_object_image_610379872"/>
        <xdr:cNvPicPr/>
      </xdr:nvPicPr>
      <xdr:blipFill>
        <a:blip r:embed="rId193"/>
        <a:stretch>
          <a:fillRect/>
        </a:stretch>
      </xdr:blipFill>
      <xdr:spPr>
        <a:xfrm>
          <a:off x="0" y="0"/>
          <a:ext cx="5326380" cy="4495800"/>
        </a:xfrm>
        <a:prstGeom prst="rect">
          <a:avLst/>
        </a:prstGeom>
      </xdr:spPr>
    </xdr:pic>
    <xdr:clientData/>
  </xdr:twoCellAnchor>
  <xdr:twoCellAnchor editAs="oneCell">
    <xdr:from>
      <xdr:col>0</xdr:col>
      <xdr:colOff>0</xdr:colOff>
      <xdr:row>0</xdr:row>
      <xdr:rowOff>0</xdr:rowOff>
    </xdr:from>
    <xdr:to>
      <xdr:col>8</xdr:col>
      <xdr:colOff>160020</xdr:colOff>
      <xdr:row>5</xdr:row>
      <xdr:rowOff>156210</xdr:rowOff>
    </xdr:to>
    <xdr:pic>
      <xdr:nvPicPr>
        <xdr:cNvPr id="216" name="ID_A1A89183E98E4185B77FB5FEBC84440D" descr="post_object_image_115706263"/>
        <xdr:cNvPicPr/>
      </xdr:nvPicPr>
      <xdr:blipFill>
        <a:blip r:embed="rId194"/>
        <a:stretch>
          <a:fillRect/>
        </a:stretch>
      </xdr:blipFill>
      <xdr:spPr>
        <a:xfrm>
          <a:off x="0" y="0"/>
          <a:ext cx="5646420" cy="1013460"/>
        </a:xfrm>
        <a:prstGeom prst="rect">
          <a:avLst/>
        </a:prstGeom>
      </xdr:spPr>
    </xdr:pic>
    <xdr:clientData/>
  </xdr:twoCellAnchor>
  <xdr:twoCellAnchor editAs="oneCell">
    <xdr:from>
      <xdr:col>0</xdr:col>
      <xdr:colOff>0</xdr:colOff>
      <xdr:row>0</xdr:row>
      <xdr:rowOff>0</xdr:rowOff>
    </xdr:from>
    <xdr:to>
      <xdr:col>7</xdr:col>
      <xdr:colOff>594360</xdr:colOff>
      <xdr:row>20</xdr:row>
      <xdr:rowOff>167640</xdr:rowOff>
    </xdr:to>
    <xdr:pic>
      <xdr:nvPicPr>
        <xdr:cNvPr id="217" name="ID_4A208FBF5B7B440FB905FC10FEBC9CF5" descr="post_object_image_3814803470"/>
        <xdr:cNvPicPr/>
      </xdr:nvPicPr>
      <xdr:blipFill>
        <a:blip r:embed="rId195"/>
        <a:stretch>
          <a:fillRect/>
        </a:stretch>
      </xdr:blipFill>
      <xdr:spPr>
        <a:xfrm>
          <a:off x="0" y="0"/>
          <a:ext cx="5394960" cy="3596640"/>
        </a:xfrm>
        <a:prstGeom prst="rect">
          <a:avLst/>
        </a:prstGeom>
      </xdr:spPr>
    </xdr:pic>
    <xdr:clientData/>
  </xdr:twoCellAnchor>
  <xdr:twoCellAnchor editAs="oneCell">
    <xdr:from>
      <xdr:col>0</xdr:col>
      <xdr:colOff>0</xdr:colOff>
      <xdr:row>0</xdr:row>
      <xdr:rowOff>0</xdr:rowOff>
    </xdr:from>
    <xdr:to>
      <xdr:col>8</xdr:col>
      <xdr:colOff>129540</xdr:colOff>
      <xdr:row>4</xdr:row>
      <xdr:rowOff>7620</xdr:rowOff>
    </xdr:to>
    <xdr:pic>
      <xdr:nvPicPr>
        <xdr:cNvPr id="218" name="ID_F20662D5C98D446EB2D7A0493ABC7C1F" descr="post_object_image_2300750641"/>
        <xdr:cNvPicPr/>
      </xdr:nvPicPr>
      <xdr:blipFill>
        <a:blip r:embed="rId196"/>
        <a:stretch>
          <a:fillRect/>
        </a:stretch>
      </xdr:blipFill>
      <xdr:spPr>
        <a:xfrm>
          <a:off x="0" y="0"/>
          <a:ext cx="5615940" cy="693420"/>
        </a:xfrm>
        <a:prstGeom prst="rect">
          <a:avLst/>
        </a:prstGeom>
      </xdr:spPr>
    </xdr:pic>
    <xdr:clientData/>
  </xdr:twoCellAnchor>
  <xdr:twoCellAnchor editAs="oneCell">
    <xdr:from>
      <xdr:col>0</xdr:col>
      <xdr:colOff>0</xdr:colOff>
      <xdr:row>0</xdr:row>
      <xdr:rowOff>0</xdr:rowOff>
    </xdr:from>
    <xdr:to>
      <xdr:col>8</xdr:col>
      <xdr:colOff>236220</xdr:colOff>
      <xdr:row>4</xdr:row>
      <xdr:rowOff>45720</xdr:rowOff>
    </xdr:to>
    <xdr:pic>
      <xdr:nvPicPr>
        <xdr:cNvPr id="219" name="ID_4BE36FDB17924C99B812B5E215360E33" descr="post_object_image_3993335658"/>
        <xdr:cNvPicPr/>
      </xdr:nvPicPr>
      <xdr:blipFill>
        <a:blip r:embed="rId197"/>
        <a:stretch>
          <a:fillRect/>
        </a:stretch>
      </xdr:blipFill>
      <xdr:spPr>
        <a:xfrm>
          <a:off x="0" y="0"/>
          <a:ext cx="5722620" cy="731520"/>
        </a:xfrm>
        <a:prstGeom prst="rect">
          <a:avLst/>
        </a:prstGeom>
      </xdr:spPr>
    </xdr:pic>
    <xdr:clientData/>
  </xdr:twoCellAnchor>
  <xdr:twoCellAnchor editAs="oneCell">
    <xdr:from>
      <xdr:col>0</xdr:col>
      <xdr:colOff>0</xdr:colOff>
      <xdr:row>0</xdr:row>
      <xdr:rowOff>0</xdr:rowOff>
    </xdr:from>
    <xdr:to>
      <xdr:col>7</xdr:col>
      <xdr:colOff>495300</xdr:colOff>
      <xdr:row>11</xdr:row>
      <xdr:rowOff>64770</xdr:rowOff>
    </xdr:to>
    <xdr:pic>
      <xdr:nvPicPr>
        <xdr:cNvPr id="220" name="ID_4B802260AD8043568F952701BCED3423" descr="post_object_image_3256719854"/>
        <xdr:cNvPicPr/>
      </xdr:nvPicPr>
      <xdr:blipFill>
        <a:blip r:embed="rId198"/>
        <a:stretch>
          <a:fillRect/>
        </a:stretch>
      </xdr:blipFill>
      <xdr:spPr>
        <a:xfrm>
          <a:off x="0" y="0"/>
          <a:ext cx="5295900" cy="1950720"/>
        </a:xfrm>
        <a:prstGeom prst="rect">
          <a:avLst/>
        </a:prstGeom>
      </xdr:spPr>
    </xdr:pic>
    <xdr:clientData/>
  </xdr:twoCellAnchor>
  <xdr:twoCellAnchor editAs="oneCell">
    <xdr:from>
      <xdr:col>0</xdr:col>
      <xdr:colOff>0</xdr:colOff>
      <xdr:row>0</xdr:row>
      <xdr:rowOff>0</xdr:rowOff>
    </xdr:from>
    <xdr:to>
      <xdr:col>7</xdr:col>
      <xdr:colOff>510540</xdr:colOff>
      <xdr:row>30</xdr:row>
      <xdr:rowOff>160020</xdr:rowOff>
    </xdr:to>
    <xdr:pic>
      <xdr:nvPicPr>
        <xdr:cNvPr id="221" name="ID_5526C1425F5D41A2BABD778632D456AA" descr="post_object_image_2151306112"/>
        <xdr:cNvPicPr/>
      </xdr:nvPicPr>
      <xdr:blipFill>
        <a:blip r:embed="rId199"/>
        <a:stretch>
          <a:fillRect/>
        </a:stretch>
      </xdr:blipFill>
      <xdr:spPr>
        <a:xfrm>
          <a:off x="0" y="0"/>
          <a:ext cx="5311140" cy="5303520"/>
        </a:xfrm>
        <a:prstGeom prst="rect">
          <a:avLst/>
        </a:prstGeom>
      </xdr:spPr>
    </xdr:pic>
    <xdr:clientData/>
  </xdr:twoCellAnchor>
  <xdr:twoCellAnchor editAs="oneCell">
    <xdr:from>
      <xdr:col>0</xdr:col>
      <xdr:colOff>0</xdr:colOff>
      <xdr:row>0</xdr:row>
      <xdr:rowOff>0</xdr:rowOff>
    </xdr:from>
    <xdr:to>
      <xdr:col>8</xdr:col>
      <xdr:colOff>137160</xdr:colOff>
      <xdr:row>18</xdr:row>
      <xdr:rowOff>83820</xdr:rowOff>
    </xdr:to>
    <xdr:pic>
      <xdr:nvPicPr>
        <xdr:cNvPr id="222" name="ID_9A1149CFC92F4F38B91DAEFA5417D613" descr="post_object_image_1580878296"/>
        <xdr:cNvPicPr/>
      </xdr:nvPicPr>
      <xdr:blipFill>
        <a:blip r:embed="rId200"/>
        <a:stretch>
          <a:fillRect/>
        </a:stretch>
      </xdr:blipFill>
      <xdr:spPr>
        <a:xfrm>
          <a:off x="0" y="0"/>
          <a:ext cx="5623560" cy="3169920"/>
        </a:xfrm>
        <a:prstGeom prst="rect">
          <a:avLst/>
        </a:prstGeom>
      </xdr:spPr>
    </xdr:pic>
    <xdr:clientData/>
  </xdr:twoCellAnchor>
  <xdr:twoCellAnchor editAs="oneCell">
    <xdr:from>
      <xdr:col>0</xdr:col>
      <xdr:colOff>0</xdr:colOff>
      <xdr:row>0</xdr:row>
      <xdr:rowOff>0</xdr:rowOff>
    </xdr:from>
    <xdr:to>
      <xdr:col>10</xdr:col>
      <xdr:colOff>69850</xdr:colOff>
      <xdr:row>22</xdr:row>
      <xdr:rowOff>69850</xdr:rowOff>
    </xdr:to>
    <xdr:pic>
      <xdr:nvPicPr>
        <xdr:cNvPr id="86" name="ID_AC271588FACA47EE93C0B0A7957C40D8" descr="post_object_image_2800511521"/>
        <xdr:cNvPicPr/>
      </xdr:nvPicPr>
      <xdr:blipFill>
        <a:blip r:embed="rId201"/>
        <a:stretch>
          <a:fillRect/>
        </a:stretch>
      </xdr:blipFill>
      <xdr:spPr>
        <a:xfrm>
          <a:off x="0" y="0"/>
          <a:ext cx="6927850" cy="3841750"/>
        </a:xfrm>
        <a:prstGeom prst="rect">
          <a:avLst/>
        </a:prstGeom>
      </xdr:spPr>
    </xdr:pic>
    <xdr:clientData/>
  </xdr:twoCellAnchor>
  <xdr:twoCellAnchor editAs="oneCell">
    <xdr:from>
      <xdr:col>0</xdr:col>
      <xdr:colOff>0</xdr:colOff>
      <xdr:row>0</xdr:row>
      <xdr:rowOff>0</xdr:rowOff>
    </xdr:from>
    <xdr:to>
      <xdr:col>8</xdr:col>
      <xdr:colOff>114300</xdr:colOff>
      <xdr:row>7</xdr:row>
      <xdr:rowOff>57150</xdr:rowOff>
    </xdr:to>
    <xdr:pic>
      <xdr:nvPicPr>
        <xdr:cNvPr id="121" name="ID_9FC350643D424A3EB55C6B074CF746F7" descr="post_object_image_1482714003"/>
        <xdr:cNvPicPr/>
      </xdr:nvPicPr>
      <xdr:blipFill>
        <a:blip r:embed="rId202"/>
        <a:stretch>
          <a:fillRect/>
        </a:stretch>
      </xdr:blipFill>
      <xdr:spPr>
        <a:xfrm>
          <a:off x="0" y="0"/>
          <a:ext cx="5600700" cy="1257300"/>
        </a:xfrm>
        <a:prstGeom prst="rect">
          <a:avLst/>
        </a:prstGeom>
      </xdr:spPr>
    </xdr:pic>
    <xdr:clientData/>
  </xdr:twoCellAnchor>
  <xdr:twoCellAnchor editAs="oneCell">
    <xdr:from>
      <xdr:col>0</xdr:col>
      <xdr:colOff>0</xdr:colOff>
      <xdr:row>0</xdr:row>
      <xdr:rowOff>0</xdr:rowOff>
    </xdr:from>
    <xdr:to>
      <xdr:col>10</xdr:col>
      <xdr:colOff>76200</xdr:colOff>
      <xdr:row>22</xdr:row>
      <xdr:rowOff>114300</xdr:rowOff>
    </xdr:to>
    <xdr:pic>
      <xdr:nvPicPr>
        <xdr:cNvPr id="223" name="ID_C26883072C08476784FD98F93874DC53" descr="post_object_image_4184454405"/>
        <xdr:cNvPicPr/>
      </xdr:nvPicPr>
      <xdr:blipFill>
        <a:blip r:embed="rId203"/>
        <a:stretch>
          <a:fillRect/>
        </a:stretch>
      </xdr:blipFill>
      <xdr:spPr>
        <a:xfrm>
          <a:off x="0" y="0"/>
          <a:ext cx="6934200" cy="3886200"/>
        </a:xfrm>
        <a:prstGeom prst="rect">
          <a:avLst/>
        </a:prstGeom>
      </xdr:spPr>
    </xdr:pic>
    <xdr:clientData/>
  </xdr:twoCellAnchor>
  <xdr:twoCellAnchor editAs="oneCell">
    <xdr:from>
      <xdr:col>0</xdr:col>
      <xdr:colOff>0</xdr:colOff>
      <xdr:row>0</xdr:row>
      <xdr:rowOff>0</xdr:rowOff>
    </xdr:from>
    <xdr:to>
      <xdr:col>8</xdr:col>
      <xdr:colOff>133350</xdr:colOff>
      <xdr:row>7</xdr:row>
      <xdr:rowOff>50800</xdr:rowOff>
    </xdr:to>
    <xdr:pic>
      <xdr:nvPicPr>
        <xdr:cNvPr id="224" name="ID_2E92DBEEB97841768ADC93AA84E66588" descr="post_object_image_3324929357"/>
        <xdr:cNvPicPr/>
      </xdr:nvPicPr>
      <xdr:blipFill>
        <a:blip r:embed="rId204"/>
        <a:stretch>
          <a:fillRect/>
        </a:stretch>
      </xdr:blipFill>
      <xdr:spPr>
        <a:xfrm>
          <a:off x="0" y="0"/>
          <a:ext cx="5619750" cy="1250950"/>
        </a:xfrm>
        <a:prstGeom prst="rect">
          <a:avLst/>
        </a:prstGeom>
      </xdr:spPr>
    </xdr:pic>
    <xdr:clientData/>
  </xdr:twoCellAnchor>
  <xdr:twoCellAnchor editAs="oneCell">
    <xdr:from>
      <xdr:col>0</xdr:col>
      <xdr:colOff>0</xdr:colOff>
      <xdr:row>0</xdr:row>
      <xdr:rowOff>0</xdr:rowOff>
    </xdr:from>
    <xdr:to>
      <xdr:col>9</xdr:col>
      <xdr:colOff>647700</xdr:colOff>
      <xdr:row>22</xdr:row>
      <xdr:rowOff>57150</xdr:rowOff>
    </xdr:to>
    <xdr:pic>
      <xdr:nvPicPr>
        <xdr:cNvPr id="225" name="ID_366D8277A24B4E71BF12907C26BFDA78" descr="post_object_image_986686710"/>
        <xdr:cNvPicPr/>
      </xdr:nvPicPr>
      <xdr:blipFill>
        <a:blip r:embed="rId205"/>
        <a:stretch>
          <a:fillRect/>
        </a:stretch>
      </xdr:blipFill>
      <xdr:spPr>
        <a:xfrm>
          <a:off x="0" y="0"/>
          <a:ext cx="6819900" cy="3829050"/>
        </a:xfrm>
        <a:prstGeom prst="rect">
          <a:avLst/>
        </a:prstGeom>
      </xdr:spPr>
    </xdr:pic>
    <xdr:clientData/>
  </xdr:twoCellAnchor>
  <xdr:twoCellAnchor editAs="oneCell">
    <xdr:from>
      <xdr:col>0</xdr:col>
      <xdr:colOff>0</xdr:colOff>
      <xdr:row>0</xdr:row>
      <xdr:rowOff>0</xdr:rowOff>
    </xdr:from>
    <xdr:to>
      <xdr:col>8</xdr:col>
      <xdr:colOff>127000</xdr:colOff>
      <xdr:row>8</xdr:row>
      <xdr:rowOff>114300</xdr:rowOff>
    </xdr:to>
    <xdr:pic>
      <xdr:nvPicPr>
        <xdr:cNvPr id="226" name="ID_3F9B8C292AD64F23B615AF79EF4D26C6" descr="post_object_image_1476279140"/>
        <xdr:cNvPicPr/>
      </xdr:nvPicPr>
      <xdr:blipFill>
        <a:blip r:embed="rId206"/>
        <a:stretch>
          <a:fillRect/>
        </a:stretch>
      </xdr:blipFill>
      <xdr:spPr>
        <a:xfrm>
          <a:off x="0" y="0"/>
          <a:ext cx="5613400" cy="1485900"/>
        </a:xfrm>
        <a:prstGeom prst="rect">
          <a:avLst/>
        </a:prstGeom>
      </xdr:spPr>
    </xdr:pic>
    <xdr:clientData/>
  </xdr:twoCellAnchor>
  <xdr:twoCellAnchor editAs="oneCell">
    <xdr:from>
      <xdr:col>0</xdr:col>
      <xdr:colOff>0</xdr:colOff>
      <xdr:row>0</xdr:row>
      <xdr:rowOff>0</xdr:rowOff>
    </xdr:from>
    <xdr:to>
      <xdr:col>7</xdr:col>
      <xdr:colOff>546100</xdr:colOff>
      <xdr:row>27</xdr:row>
      <xdr:rowOff>0</xdr:rowOff>
    </xdr:to>
    <xdr:pic>
      <xdr:nvPicPr>
        <xdr:cNvPr id="227" name="ID_D04B71113C0F44D3935CC6D25833A91A" descr="post_object_image_3789745683"/>
        <xdr:cNvPicPr/>
      </xdr:nvPicPr>
      <xdr:blipFill>
        <a:blip r:embed="rId207"/>
        <a:stretch>
          <a:fillRect/>
        </a:stretch>
      </xdr:blipFill>
      <xdr:spPr>
        <a:xfrm>
          <a:off x="0" y="0"/>
          <a:ext cx="5346700" cy="4629150"/>
        </a:xfrm>
        <a:prstGeom prst="rect">
          <a:avLst/>
        </a:prstGeom>
      </xdr:spPr>
    </xdr:pic>
    <xdr:clientData/>
  </xdr:twoCellAnchor>
  <xdr:twoCellAnchor editAs="oneCell">
    <xdr:from>
      <xdr:col>0</xdr:col>
      <xdr:colOff>0</xdr:colOff>
      <xdr:row>0</xdr:row>
      <xdr:rowOff>0</xdr:rowOff>
    </xdr:from>
    <xdr:to>
      <xdr:col>8</xdr:col>
      <xdr:colOff>152400</xdr:colOff>
      <xdr:row>3</xdr:row>
      <xdr:rowOff>76200</xdr:rowOff>
    </xdr:to>
    <xdr:pic>
      <xdr:nvPicPr>
        <xdr:cNvPr id="228" name="ID_2FB21EE9706344F7BDE6C19C1C59F284" descr="post_object_image_130443038"/>
        <xdr:cNvPicPr/>
      </xdr:nvPicPr>
      <xdr:blipFill>
        <a:blip r:embed="rId208"/>
        <a:stretch>
          <a:fillRect/>
        </a:stretch>
      </xdr:blipFill>
      <xdr:spPr>
        <a:xfrm>
          <a:off x="0" y="0"/>
          <a:ext cx="5638800" cy="590550"/>
        </a:xfrm>
        <a:prstGeom prst="rect">
          <a:avLst/>
        </a:prstGeom>
      </xdr:spPr>
    </xdr:pic>
    <xdr:clientData/>
  </xdr:twoCellAnchor>
  <xdr:twoCellAnchor editAs="oneCell">
    <xdr:from>
      <xdr:col>0</xdr:col>
      <xdr:colOff>0</xdr:colOff>
      <xdr:row>0</xdr:row>
      <xdr:rowOff>0</xdr:rowOff>
    </xdr:from>
    <xdr:to>
      <xdr:col>10</xdr:col>
      <xdr:colOff>50800</xdr:colOff>
      <xdr:row>22</xdr:row>
      <xdr:rowOff>57150</xdr:rowOff>
    </xdr:to>
    <xdr:pic>
      <xdr:nvPicPr>
        <xdr:cNvPr id="229" name="ID_6FE4B9A15DA349B6B47E4019C0E2F906" descr="post_object_image_953877398"/>
        <xdr:cNvPicPr/>
      </xdr:nvPicPr>
      <xdr:blipFill>
        <a:blip r:embed="rId209"/>
        <a:stretch>
          <a:fillRect/>
        </a:stretch>
      </xdr:blipFill>
      <xdr:spPr>
        <a:xfrm>
          <a:off x="0" y="0"/>
          <a:ext cx="6908800" cy="3829050"/>
        </a:xfrm>
        <a:prstGeom prst="rect">
          <a:avLst/>
        </a:prstGeom>
      </xdr:spPr>
    </xdr:pic>
    <xdr:clientData/>
  </xdr:twoCellAnchor>
  <xdr:twoCellAnchor editAs="oneCell">
    <xdr:from>
      <xdr:col>0</xdr:col>
      <xdr:colOff>0</xdr:colOff>
      <xdr:row>0</xdr:row>
      <xdr:rowOff>0</xdr:rowOff>
    </xdr:from>
    <xdr:to>
      <xdr:col>8</xdr:col>
      <xdr:colOff>114300</xdr:colOff>
      <xdr:row>13</xdr:row>
      <xdr:rowOff>152400</xdr:rowOff>
    </xdr:to>
    <xdr:pic>
      <xdr:nvPicPr>
        <xdr:cNvPr id="231" name="ID_A41E452F60654B61B0DFCCF1CCE6B0C6" descr="post_object_image_2053468649"/>
        <xdr:cNvPicPr/>
      </xdr:nvPicPr>
      <xdr:blipFill>
        <a:blip r:embed="rId210"/>
        <a:stretch>
          <a:fillRect/>
        </a:stretch>
      </xdr:blipFill>
      <xdr:spPr>
        <a:xfrm>
          <a:off x="0" y="0"/>
          <a:ext cx="5600700" cy="2381250"/>
        </a:xfrm>
        <a:prstGeom prst="rect">
          <a:avLst/>
        </a:prstGeom>
      </xdr:spPr>
    </xdr:pic>
    <xdr:clientData/>
  </xdr:twoCellAnchor>
  <xdr:twoCellAnchor editAs="oneCell">
    <xdr:from>
      <xdr:col>0</xdr:col>
      <xdr:colOff>0</xdr:colOff>
      <xdr:row>0</xdr:row>
      <xdr:rowOff>0</xdr:rowOff>
    </xdr:from>
    <xdr:to>
      <xdr:col>10</xdr:col>
      <xdr:colOff>38100</xdr:colOff>
      <xdr:row>21</xdr:row>
      <xdr:rowOff>50800</xdr:rowOff>
    </xdr:to>
    <xdr:pic>
      <xdr:nvPicPr>
        <xdr:cNvPr id="232" name="ID_7FE2630A04D549679493EE8BBFF11BF8" descr="post_object_image_1779888782"/>
        <xdr:cNvPicPr/>
      </xdr:nvPicPr>
      <xdr:blipFill>
        <a:blip r:embed="rId211"/>
        <a:stretch>
          <a:fillRect/>
        </a:stretch>
      </xdr:blipFill>
      <xdr:spPr>
        <a:xfrm>
          <a:off x="0" y="0"/>
          <a:ext cx="6896100" cy="3651250"/>
        </a:xfrm>
        <a:prstGeom prst="rect">
          <a:avLst/>
        </a:prstGeom>
      </xdr:spPr>
    </xdr:pic>
    <xdr:clientData/>
  </xdr:twoCellAnchor>
  <xdr:twoCellAnchor editAs="oneCell">
    <xdr:from>
      <xdr:col>0</xdr:col>
      <xdr:colOff>0</xdr:colOff>
      <xdr:row>0</xdr:row>
      <xdr:rowOff>0</xdr:rowOff>
    </xdr:from>
    <xdr:to>
      <xdr:col>8</xdr:col>
      <xdr:colOff>152400</xdr:colOff>
      <xdr:row>5</xdr:row>
      <xdr:rowOff>95250</xdr:rowOff>
    </xdr:to>
    <xdr:pic>
      <xdr:nvPicPr>
        <xdr:cNvPr id="233" name="ID_49F762452D98499DB398631841CAA9D4" descr="post_object_image_1357487329"/>
        <xdr:cNvPicPr/>
      </xdr:nvPicPr>
      <xdr:blipFill>
        <a:blip r:embed="rId212"/>
        <a:stretch>
          <a:fillRect/>
        </a:stretch>
      </xdr:blipFill>
      <xdr:spPr>
        <a:xfrm>
          <a:off x="0" y="0"/>
          <a:ext cx="5638800" cy="952500"/>
        </a:xfrm>
        <a:prstGeom prst="rect">
          <a:avLst/>
        </a:prstGeom>
      </xdr:spPr>
    </xdr:pic>
    <xdr:clientData/>
  </xdr:twoCellAnchor>
  <xdr:twoCellAnchor editAs="oneCell">
    <xdr:from>
      <xdr:col>0</xdr:col>
      <xdr:colOff>0</xdr:colOff>
      <xdr:row>0</xdr:row>
      <xdr:rowOff>0</xdr:rowOff>
    </xdr:from>
    <xdr:to>
      <xdr:col>7</xdr:col>
      <xdr:colOff>514350</xdr:colOff>
      <xdr:row>22</xdr:row>
      <xdr:rowOff>146050</xdr:rowOff>
    </xdr:to>
    <xdr:pic>
      <xdr:nvPicPr>
        <xdr:cNvPr id="234" name="ID_391C4E543B6E44EEB6CE7BA9B1013B5F" descr="post_object_image_1819004834"/>
        <xdr:cNvPicPr/>
      </xdr:nvPicPr>
      <xdr:blipFill>
        <a:blip r:embed="rId213"/>
        <a:stretch>
          <a:fillRect/>
        </a:stretch>
      </xdr:blipFill>
      <xdr:spPr>
        <a:xfrm>
          <a:off x="0" y="0"/>
          <a:ext cx="5314950" cy="3917950"/>
        </a:xfrm>
        <a:prstGeom prst="rect">
          <a:avLst/>
        </a:prstGeom>
      </xdr:spPr>
    </xdr:pic>
    <xdr:clientData/>
  </xdr:twoCellAnchor>
  <xdr:twoCellAnchor editAs="oneCell">
    <xdr:from>
      <xdr:col>0</xdr:col>
      <xdr:colOff>0</xdr:colOff>
      <xdr:row>0</xdr:row>
      <xdr:rowOff>0</xdr:rowOff>
    </xdr:from>
    <xdr:to>
      <xdr:col>6</xdr:col>
      <xdr:colOff>304800</xdr:colOff>
      <xdr:row>2</xdr:row>
      <xdr:rowOff>152400</xdr:rowOff>
    </xdr:to>
    <xdr:pic>
      <xdr:nvPicPr>
        <xdr:cNvPr id="235" name="ID_F1F98642B47A41A3B64791CC63C3B6B3" descr="post_object_image_3803916697"/>
        <xdr:cNvPicPr/>
      </xdr:nvPicPr>
      <xdr:blipFill>
        <a:blip r:embed="rId214"/>
        <a:stretch>
          <a:fillRect/>
        </a:stretch>
      </xdr:blipFill>
      <xdr:spPr>
        <a:xfrm>
          <a:off x="0" y="0"/>
          <a:ext cx="4419600" cy="495300"/>
        </a:xfrm>
        <a:prstGeom prst="rect">
          <a:avLst/>
        </a:prstGeom>
      </xdr:spPr>
    </xdr:pic>
    <xdr:clientData/>
  </xdr:twoCellAnchor>
  <xdr:twoCellAnchor editAs="oneCell">
    <xdr:from>
      <xdr:col>0</xdr:col>
      <xdr:colOff>0</xdr:colOff>
      <xdr:row>0</xdr:row>
      <xdr:rowOff>0</xdr:rowOff>
    </xdr:from>
    <xdr:to>
      <xdr:col>10</xdr:col>
      <xdr:colOff>38100</xdr:colOff>
      <xdr:row>23</xdr:row>
      <xdr:rowOff>76200</xdr:rowOff>
    </xdr:to>
    <xdr:pic>
      <xdr:nvPicPr>
        <xdr:cNvPr id="236" name="ID_EEEC4C1C57B2495196A7BE585AABE464" descr="post_object_image_2823427515"/>
        <xdr:cNvPicPr/>
      </xdr:nvPicPr>
      <xdr:blipFill>
        <a:blip r:embed="rId215"/>
        <a:stretch>
          <a:fillRect/>
        </a:stretch>
      </xdr:blipFill>
      <xdr:spPr>
        <a:xfrm>
          <a:off x="0" y="0"/>
          <a:ext cx="6896100" cy="4019550"/>
        </a:xfrm>
        <a:prstGeom prst="rect">
          <a:avLst/>
        </a:prstGeom>
      </xdr:spPr>
    </xdr:pic>
    <xdr:clientData/>
  </xdr:twoCellAnchor>
  <xdr:twoCellAnchor editAs="oneCell">
    <xdr:from>
      <xdr:col>0</xdr:col>
      <xdr:colOff>0</xdr:colOff>
      <xdr:row>0</xdr:row>
      <xdr:rowOff>0</xdr:rowOff>
    </xdr:from>
    <xdr:to>
      <xdr:col>8</xdr:col>
      <xdr:colOff>133350</xdr:colOff>
      <xdr:row>5</xdr:row>
      <xdr:rowOff>114300</xdr:rowOff>
    </xdr:to>
    <xdr:pic>
      <xdr:nvPicPr>
        <xdr:cNvPr id="237" name="ID_B77C25FA322642419CF3526AB5579DCC" descr="post_object_image_3971386080"/>
        <xdr:cNvPicPr/>
      </xdr:nvPicPr>
      <xdr:blipFill>
        <a:blip r:embed="rId216"/>
        <a:stretch>
          <a:fillRect/>
        </a:stretch>
      </xdr:blipFill>
      <xdr:spPr>
        <a:xfrm>
          <a:off x="0" y="0"/>
          <a:ext cx="5619750" cy="971550"/>
        </a:xfrm>
        <a:prstGeom prst="rect">
          <a:avLst/>
        </a:prstGeom>
      </xdr:spPr>
    </xdr:pic>
    <xdr:clientData/>
  </xdr:twoCellAnchor>
  <xdr:twoCellAnchor editAs="oneCell">
    <xdr:from>
      <xdr:col>0</xdr:col>
      <xdr:colOff>0</xdr:colOff>
      <xdr:row>0</xdr:row>
      <xdr:rowOff>0</xdr:rowOff>
    </xdr:from>
    <xdr:to>
      <xdr:col>7</xdr:col>
      <xdr:colOff>488950</xdr:colOff>
      <xdr:row>11</xdr:row>
      <xdr:rowOff>114300</xdr:rowOff>
    </xdr:to>
    <xdr:pic>
      <xdr:nvPicPr>
        <xdr:cNvPr id="238" name="ID_D7CD4D3A07154DBA9629EAF8DB95933A" descr="post_object_image_3728941159"/>
        <xdr:cNvPicPr/>
      </xdr:nvPicPr>
      <xdr:blipFill>
        <a:blip r:embed="rId217"/>
        <a:stretch>
          <a:fillRect/>
        </a:stretch>
      </xdr:blipFill>
      <xdr:spPr>
        <a:xfrm>
          <a:off x="0" y="0"/>
          <a:ext cx="5289550" cy="2000250"/>
        </a:xfrm>
        <a:prstGeom prst="rect">
          <a:avLst/>
        </a:prstGeom>
      </xdr:spPr>
    </xdr:pic>
    <xdr:clientData/>
  </xdr:twoCellAnchor>
  <xdr:twoCellAnchor editAs="oneCell">
    <xdr:from>
      <xdr:col>0</xdr:col>
      <xdr:colOff>0</xdr:colOff>
      <xdr:row>0</xdr:row>
      <xdr:rowOff>0</xdr:rowOff>
    </xdr:from>
    <xdr:to>
      <xdr:col>8</xdr:col>
      <xdr:colOff>247650</xdr:colOff>
      <xdr:row>3</xdr:row>
      <xdr:rowOff>133350</xdr:rowOff>
    </xdr:to>
    <xdr:pic>
      <xdr:nvPicPr>
        <xdr:cNvPr id="239" name="ID_0A9F195DD2E4401F806EF2E1D742F2D3" descr="post_object_image_3866347737"/>
        <xdr:cNvPicPr/>
      </xdr:nvPicPr>
      <xdr:blipFill>
        <a:blip r:embed="rId218"/>
        <a:stretch>
          <a:fillRect/>
        </a:stretch>
      </xdr:blipFill>
      <xdr:spPr>
        <a:xfrm>
          <a:off x="0" y="0"/>
          <a:ext cx="5734050" cy="647700"/>
        </a:xfrm>
        <a:prstGeom prst="rect">
          <a:avLst/>
        </a:prstGeom>
      </xdr:spPr>
    </xdr:pic>
    <xdr:clientData/>
  </xdr:twoCellAnchor>
  <xdr:twoCellAnchor editAs="oneCell">
    <xdr:from>
      <xdr:col>0</xdr:col>
      <xdr:colOff>0</xdr:colOff>
      <xdr:row>0</xdr:row>
      <xdr:rowOff>0</xdr:rowOff>
    </xdr:from>
    <xdr:to>
      <xdr:col>7</xdr:col>
      <xdr:colOff>488950</xdr:colOff>
      <xdr:row>12</xdr:row>
      <xdr:rowOff>50800</xdr:rowOff>
    </xdr:to>
    <xdr:pic>
      <xdr:nvPicPr>
        <xdr:cNvPr id="240" name="ID_26B471C3D21E4980B60D23B9A8BAC4F5" descr="post_object_image_3445379414"/>
        <xdr:cNvPicPr/>
      </xdr:nvPicPr>
      <xdr:blipFill>
        <a:blip r:embed="rId219"/>
        <a:stretch>
          <a:fillRect/>
        </a:stretch>
      </xdr:blipFill>
      <xdr:spPr>
        <a:xfrm>
          <a:off x="0" y="0"/>
          <a:ext cx="5289550" cy="2108200"/>
        </a:xfrm>
        <a:prstGeom prst="rect">
          <a:avLst/>
        </a:prstGeom>
      </xdr:spPr>
    </xdr:pic>
    <xdr:clientData/>
  </xdr:twoCellAnchor>
  <xdr:twoCellAnchor editAs="oneCell">
    <xdr:from>
      <xdr:col>0</xdr:col>
      <xdr:colOff>0</xdr:colOff>
      <xdr:row>0</xdr:row>
      <xdr:rowOff>0</xdr:rowOff>
    </xdr:from>
    <xdr:to>
      <xdr:col>8</xdr:col>
      <xdr:colOff>171450</xdr:colOff>
      <xdr:row>3</xdr:row>
      <xdr:rowOff>133350</xdr:rowOff>
    </xdr:to>
    <xdr:pic>
      <xdr:nvPicPr>
        <xdr:cNvPr id="241" name="ID_E5DF0BDD09F34FB39E5E268B5C4BB69E" descr="post_object_image_3840659865"/>
        <xdr:cNvPicPr/>
      </xdr:nvPicPr>
      <xdr:blipFill>
        <a:blip r:embed="rId220"/>
        <a:stretch>
          <a:fillRect/>
        </a:stretch>
      </xdr:blipFill>
      <xdr:spPr>
        <a:xfrm>
          <a:off x="0" y="0"/>
          <a:ext cx="5657850" cy="647700"/>
        </a:xfrm>
        <a:prstGeom prst="rect">
          <a:avLst/>
        </a:prstGeom>
      </xdr:spPr>
    </xdr:pic>
    <xdr:clientData/>
  </xdr:twoCellAnchor>
  <xdr:twoCellAnchor editAs="oneCell">
    <xdr:from>
      <xdr:col>0</xdr:col>
      <xdr:colOff>0</xdr:colOff>
      <xdr:row>0</xdr:row>
      <xdr:rowOff>0</xdr:rowOff>
    </xdr:from>
    <xdr:to>
      <xdr:col>7</xdr:col>
      <xdr:colOff>495300</xdr:colOff>
      <xdr:row>20</xdr:row>
      <xdr:rowOff>114300</xdr:rowOff>
    </xdr:to>
    <xdr:pic>
      <xdr:nvPicPr>
        <xdr:cNvPr id="242" name="ID_91DD913871354CE5876FDABEE6A2E0AE" descr="post_object_image_2622974496"/>
        <xdr:cNvPicPr/>
      </xdr:nvPicPr>
      <xdr:blipFill>
        <a:blip r:embed="rId221"/>
        <a:stretch>
          <a:fillRect/>
        </a:stretch>
      </xdr:blipFill>
      <xdr:spPr>
        <a:xfrm>
          <a:off x="0" y="0"/>
          <a:ext cx="5295900" cy="3543300"/>
        </a:xfrm>
        <a:prstGeom prst="rect">
          <a:avLst/>
        </a:prstGeom>
      </xdr:spPr>
    </xdr:pic>
    <xdr:clientData/>
  </xdr:twoCellAnchor>
  <xdr:twoCellAnchor editAs="oneCell">
    <xdr:from>
      <xdr:col>0</xdr:col>
      <xdr:colOff>0</xdr:colOff>
      <xdr:row>0</xdr:row>
      <xdr:rowOff>0</xdr:rowOff>
    </xdr:from>
    <xdr:to>
      <xdr:col>8</xdr:col>
      <xdr:colOff>50800</xdr:colOff>
      <xdr:row>3</xdr:row>
      <xdr:rowOff>107950</xdr:rowOff>
    </xdr:to>
    <xdr:pic>
      <xdr:nvPicPr>
        <xdr:cNvPr id="243" name="ID_57AB278903044E358A54A91D20E9860D" descr="post_object_image_1087305277"/>
        <xdr:cNvPicPr/>
      </xdr:nvPicPr>
      <xdr:blipFill>
        <a:blip r:embed="rId222"/>
        <a:stretch>
          <a:fillRect/>
        </a:stretch>
      </xdr:blipFill>
      <xdr:spPr>
        <a:xfrm>
          <a:off x="0" y="0"/>
          <a:ext cx="5537200" cy="622300"/>
        </a:xfrm>
        <a:prstGeom prst="rect">
          <a:avLst/>
        </a:prstGeom>
      </xdr:spPr>
    </xdr:pic>
    <xdr:clientData/>
  </xdr:twoCellAnchor>
  <xdr:twoCellAnchor editAs="oneCell">
    <xdr:from>
      <xdr:col>0</xdr:col>
      <xdr:colOff>0</xdr:colOff>
      <xdr:row>0</xdr:row>
      <xdr:rowOff>0</xdr:rowOff>
    </xdr:from>
    <xdr:to>
      <xdr:col>7</xdr:col>
      <xdr:colOff>590550</xdr:colOff>
      <xdr:row>24</xdr:row>
      <xdr:rowOff>76200</xdr:rowOff>
    </xdr:to>
    <xdr:pic>
      <xdr:nvPicPr>
        <xdr:cNvPr id="244" name="ID_0287612BD86B403CAFD1570AB0530245" descr="post_object_image_1315328305"/>
        <xdr:cNvPicPr/>
      </xdr:nvPicPr>
      <xdr:blipFill>
        <a:blip r:embed="rId223"/>
        <a:stretch>
          <a:fillRect/>
        </a:stretch>
      </xdr:blipFill>
      <xdr:spPr>
        <a:xfrm>
          <a:off x="0" y="0"/>
          <a:ext cx="5391150" cy="4191000"/>
        </a:xfrm>
        <a:prstGeom prst="rect">
          <a:avLst/>
        </a:prstGeom>
      </xdr:spPr>
    </xdr:pic>
    <xdr:clientData/>
  </xdr:twoCellAnchor>
  <xdr:twoCellAnchor editAs="oneCell">
    <xdr:from>
      <xdr:col>0</xdr:col>
      <xdr:colOff>0</xdr:colOff>
      <xdr:row>0</xdr:row>
      <xdr:rowOff>0</xdr:rowOff>
    </xdr:from>
    <xdr:to>
      <xdr:col>8</xdr:col>
      <xdr:colOff>19050</xdr:colOff>
      <xdr:row>8</xdr:row>
      <xdr:rowOff>133350</xdr:rowOff>
    </xdr:to>
    <xdr:pic>
      <xdr:nvPicPr>
        <xdr:cNvPr id="245" name="ID_6E0B64D8BD4A48C7950FAF1812A92187" descr="post_object_image_2325972969"/>
        <xdr:cNvPicPr/>
      </xdr:nvPicPr>
      <xdr:blipFill>
        <a:blip r:embed="rId224"/>
        <a:stretch>
          <a:fillRect/>
        </a:stretch>
      </xdr:blipFill>
      <xdr:spPr>
        <a:xfrm>
          <a:off x="0" y="0"/>
          <a:ext cx="5505450" cy="1504950"/>
        </a:xfrm>
        <a:prstGeom prst="rect">
          <a:avLst/>
        </a:prstGeom>
      </xdr:spPr>
    </xdr:pic>
    <xdr:clientData/>
  </xdr:twoCellAnchor>
  <xdr:twoCellAnchor editAs="oneCell">
    <xdr:from>
      <xdr:col>0</xdr:col>
      <xdr:colOff>0</xdr:colOff>
      <xdr:row>0</xdr:row>
      <xdr:rowOff>0</xdr:rowOff>
    </xdr:from>
    <xdr:to>
      <xdr:col>10</xdr:col>
      <xdr:colOff>0</xdr:colOff>
      <xdr:row>21</xdr:row>
      <xdr:rowOff>38100</xdr:rowOff>
    </xdr:to>
    <xdr:pic>
      <xdr:nvPicPr>
        <xdr:cNvPr id="246" name="ID_8CDACE2BDAED45FBAF6CEBB1B5C60426" descr="post_object_image_2153052416"/>
        <xdr:cNvPicPr/>
      </xdr:nvPicPr>
      <xdr:blipFill>
        <a:blip r:embed="rId225"/>
        <a:stretch>
          <a:fillRect/>
        </a:stretch>
      </xdr:blipFill>
      <xdr:spPr>
        <a:xfrm>
          <a:off x="0" y="0"/>
          <a:ext cx="6858000" cy="3638550"/>
        </a:xfrm>
        <a:prstGeom prst="rect">
          <a:avLst/>
        </a:prstGeom>
      </xdr:spPr>
    </xdr:pic>
    <xdr:clientData/>
  </xdr:twoCellAnchor>
  <xdr:twoCellAnchor editAs="oneCell">
    <xdr:from>
      <xdr:col>0</xdr:col>
      <xdr:colOff>0</xdr:colOff>
      <xdr:row>0</xdr:row>
      <xdr:rowOff>0</xdr:rowOff>
    </xdr:from>
    <xdr:to>
      <xdr:col>8</xdr:col>
      <xdr:colOff>171450</xdr:colOff>
      <xdr:row>3</xdr:row>
      <xdr:rowOff>165100</xdr:rowOff>
    </xdr:to>
    <xdr:pic>
      <xdr:nvPicPr>
        <xdr:cNvPr id="248" name="ID_90A365974CF14B8B82315EE09E0DE3A2" descr="post_object_image_3696233386"/>
        <xdr:cNvPicPr/>
      </xdr:nvPicPr>
      <xdr:blipFill>
        <a:blip r:embed="rId226"/>
        <a:stretch>
          <a:fillRect/>
        </a:stretch>
      </xdr:blipFill>
      <xdr:spPr>
        <a:xfrm>
          <a:off x="0" y="0"/>
          <a:ext cx="5657850" cy="679450"/>
        </a:xfrm>
        <a:prstGeom prst="rect">
          <a:avLst/>
        </a:prstGeom>
      </xdr:spPr>
    </xdr:pic>
    <xdr:clientData/>
  </xdr:twoCellAnchor>
  <xdr:twoCellAnchor editAs="oneCell">
    <xdr:from>
      <xdr:col>0</xdr:col>
      <xdr:colOff>0</xdr:colOff>
      <xdr:row>0</xdr:row>
      <xdr:rowOff>0</xdr:rowOff>
    </xdr:from>
    <xdr:to>
      <xdr:col>10</xdr:col>
      <xdr:colOff>38100</xdr:colOff>
      <xdr:row>22</xdr:row>
      <xdr:rowOff>133350</xdr:rowOff>
    </xdr:to>
    <xdr:pic>
      <xdr:nvPicPr>
        <xdr:cNvPr id="249" name="ID_F7606F01B0194364AE9086F783332C5E" descr="post_object_image_1692468342"/>
        <xdr:cNvPicPr/>
      </xdr:nvPicPr>
      <xdr:blipFill>
        <a:blip r:embed="rId227"/>
        <a:stretch>
          <a:fillRect/>
        </a:stretch>
      </xdr:blipFill>
      <xdr:spPr>
        <a:xfrm>
          <a:off x="0" y="0"/>
          <a:ext cx="6896100" cy="3905250"/>
        </a:xfrm>
        <a:prstGeom prst="rect">
          <a:avLst/>
        </a:prstGeom>
      </xdr:spPr>
    </xdr:pic>
    <xdr:clientData/>
  </xdr:twoCellAnchor>
  <xdr:twoCellAnchor editAs="oneCell">
    <xdr:from>
      <xdr:col>0</xdr:col>
      <xdr:colOff>0</xdr:colOff>
      <xdr:row>0</xdr:row>
      <xdr:rowOff>0</xdr:rowOff>
    </xdr:from>
    <xdr:to>
      <xdr:col>8</xdr:col>
      <xdr:colOff>127000</xdr:colOff>
      <xdr:row>5</xdr:row>
      <xdr:rowOff>76200</xdr:rowOff>
    </xdr:to>
    <xdr:pic>
      <xdr:nvPicPr>
        <xdr:cNvPr id="250" name="ID_532605B9EBBA42C197AA97F28A4BA037" descr="post_object_image_4269169040"/>
        <xdr:cNvPicPr/>
      </xdr:nvPicPr>
      <xdr:blipFill>
        <a:blip r:embed="rId228"/>
        <a:stretch>
          <a:fillRect/>
        </a:stretch>
      </xdr:blipFill>
      <xdr:spPr>
        <a:xfrm>
          <a:off x="0" y="0"/>
          <a:ext cx="5613400" cy="933450"/>
        </a:xfrm>
        <a:prstGeom prst="rect">
          <a:avLst/>
        </a:prstGeom>
      </xdr:spPr>
    </xdr:pic>
    <xdr:clientData/>
  </xdr:twoCellAnchor>
  <xdr:twoCellAnchor editAs="oneCell">
    <xdr:from>
      <xdr:col>0</xdr:col>
      <xdr:colOff>0</xdr:colOff>
      <xdr:row>0</xdr:row>
      <xdr:rowOff>0</xdr:rowOff>
    </xdr:from>
    <xdr:to>
      <xdr:col>7</xdr:col>
      <xdr:colOff>533400</xdr:colOff>
      <xdr:row>20</xdr:row>
      <xdr:rowOff>19050</xdr:rowOff>
    </xdr:to>
    <xdr:pic>
      <xdr:nvPicPr>
        <xdr:cNvPr id="251" name="ID_7267C9C60B5F4B26974C710A52FEB10A" descr="post_object_image_1187000705"/>
        <xdr:cNvPicPr/>
      </xdr:nvPicPr>
      <xdr:blipFill>
        <a:blip r:embed="rId229"/>
        <a:stretch>
          <a:fillRect/>
        </a:stretch>
      </xdr:blipFill>
      <xdr:spPr>
        <a:xfrm>
          <a:off x="0" y="0"/>
          <a:ext cx="5334000" cy="3448050"/>
        </a:xfrm>
        <a:prstGeom prst="rect">
          <a:avLst/>
        </a:prstGeom>
      </xdr:spPr>
    </xdr:pic>
    <xdr:clientData/>
  </xdr:twoCellAnchor>
  <xdr:twoCellAnchor editAs="oneCell">
    <xdr:from>
      <xdr:col>0</xdr:col>
      <xdr:colOff>0</xdr:colOff>
      <xdr:row>0</xdr:row>
      <xdr:rowOff>0</xdr:rowOff>
    </xdr:from>
    <xdr:to>
      <xdr:col>8</xdr:col>
      <xdr:colOff>76200</xdr:colOff>
      <xdr:row>8</xdr:row>
      <xdr:rowOff>0</xdr:rowOff>
    </xdr:to>
    <xdr:pic>
      <xdr:nvPicPr>
        <xdr:cNvPr id="252" name="ID_7C5268FDEDAE41D5A027E69BF456A536" descr="post_object_image_1596095844"/>
        <xdr:cNvPicPr/>
      </xdr:nvPicPr>
      <xdr:blipFill>
        <a:blip r:embed="rId230"/>
        <a:stretch>
          <a:fillRect/>
        </a:stretch>
      </xdr:blipFill>
      <xdr:spPr>
        <a:xfrm>
          <a:off x="0" y="0"/>
          <a:ext cx="5562600" cy="1371600"/>
        </a:xfrm>
        <a:prstGeom prst="rect">
          <a:avLst/>
        </a:prstGeom>
      </xdr:spPr>
    </xdr:pic>
    <xdr:clientData/>
  </xdr:twoCellAnchor>
  <xdr:twoCellAnchor editAs="oneCell">
    <xdr:from>
      <xdr:col>0</xdr:col>
      <xdr:colOff>0</xdr:colOff>
      <xdr:row>0</xdr:row>
      <xdr:rowOff>0</xdr:rowOff>
    </xdr:from>
    <xdr:to>
      <xdr:col>7</xdr:col>
      <xdr:colOff>57150</xdr:colOff>
      <xdr:row>15</xdr:row>
      <xdr:rowOff>57150</xdr:rowOff>
    </xdr:to>
    <xdr:pic>
      <xdr:nvPicPr>
        <xdr:cNvPr id="98" name="ID_F88ED2C156A644A08E4196A2E6C4AC82" descr="post_object_image_986428188"/>
        <xdr:cNvPicPr/>
      </xdr:nvPicPr>
      <xdr:blipFill>
        <a:blip r:embed="rId231"/>
        <a:stretch>
          <a:fillRect/>
        </a:stretch>
      </xdr:blipFill>
      <xdr:spPr>
        <a:xfrm>
          <a:off x="0" y="0"/>
          <a:ext cx="4857750" cy="2628900"/>
        </a:xfrm>
        <a:prstGeom prst="rect">
          <a:avLst/>
        </a:prstGeom>
      </xdr:spPr>
    </xdr:pic>
    <xdr:clientData/>
  </xdr:twoCellAnchor>
  <xdr:twoCellAnchor editAs="oneCell">
    <xdr:from>
      <xdr:col>0</xdr:col>
      <xdr:colOff>0</xdr:colOff>
      <xdr:row>0</xdr:row>
      <xdr:rowOff>0</xdr:rowOff>
    </xdr:from>
    <xdr:to>
      <xdr:col>7</xdr:col>
      <xdr:colOff>228600</xdr:colOff>
      <xdr:row>3</xdr:row>
      <xdr:rowOff>57150</xdr:rowOff>
    </xdr:to>
    <xdr:pic>
      <xdr:nvPicPr>
        <xdr:cNvPr id="118" name="ID_533658C706B64E2291024A4DC9CF045D" descr="post_object_image_2079507109"/>
        <xdr:cNvPicPr/>
      </xdr:nvPicPr>
      <xdr:blipFill>
        <a:blip r:embed="rId232"/>
        <a:stretch>
          <a:fillRect/>
        </a:stretch>
      </xdr:blipFill>
      <xdr:spPr>
        <a:xfrm>
          <a:off x="0" y="0"/>
          <a:ext cx="5029200" cy="571500"/>
        </a:xfrm>
        <a:prstGeom prst="rect">
          <a:avLst/>
        </a:prstGeom>
      </xdr:spPr>
    </xdr:pic>
    <xdr:clientData/>
  </xdr:twoCellAnchor>
  <xdr:twoCellAnchor editAs="oneCell">
    <xdr:from>
      <xdr:col>0</xdr:col>
      <xdr:colOff>0</xdr:colOff>
      <xdr:row>0</xdr:row>
      <xdr:rowOff>0</xdr:rowOff>
    </xdr:from>
    <xdr:to>
      <xdr:col>13</xdr:col>
      <xdr:colOff>228600</xdr:colOff>
      <xdr:row>17</xdr:row>
      <xdr:rowOff>2540</xdr:rowOff>
    </xdr:to>
    <xdr:pic>
      <xdr:nvPicPr>
        <xdr:cNvPr id="120" name="ID_658A0A0FA6AB4BE8B0F6468A998812D9" descr="post_object_image_1322470039"/>
        <xdr:cNvPicPr/>
      </xdr:nvPicPr>
      <xdr:blipFill>
        <a:blip r:embed="rId233"/>
        <a:stretch>
          <a:fillRect/>
        </a:stretch>
      </xdr:blipFill>
      <xdr:spPr>
        <a:xfrm>
          <a:off x="0" y="0"/>
          <a:ext cx="9144000" cy="2917190"/>
        </a:xfrm>
        <a:prstGeom prst="rect">
          <a:avLst/>
        </a:prstGeom>
      </xdr:spPr>
    </xdr:pic>
    <xdr:clientData/>
  </xdr:twoCellAnchor>
  <xdr:twoCellAnchor editAs="oneCell">
    <xdr:from>
      <xdr:col>0</xdr:col>
      <xdr:colOff>0</xdr:colOff>
      <xdr:row>0</xdr:row>
      <xdr:rowOff>0</xdr:rowOff>
    </xdr:from>
    <xdr:to>
      <xdr:col>7</xdr:col>
      <xdr:colOff>323850</xdr:colOff>
      <xdr:row>3</xdr:row>
      <xdr:rowOff>76200</xdr:rowOff>
    </xdr:to>
    <xdr:pic>
      <xdr:nvPicPr>
        <xdr:cNvPr id="138" name="ID_CD3E0B948B8045EDA77D5FCF8BC55D82" descr="post_object_image_1106541208"/>
        <xdr:cNvPicPr/>
      </xdr:nvPicPr>
      <xdr:blipFill>
        <a:blip r:embed="rId234"/>
        <a:stretch>
          <a:fillRect/>
        </a:stretch>
      </xdr:blipFill>
      <xdr:spPr>
        <a:xfrm>
          <a:off x="0" y="0"/>
          <a:ext cx="5124450" cy="590550"/>
        </a:xfrm>
        <a:prstGeom prst="rect">
          <a:avLst/>
        </a:prstGeom>
      </xdr:spPr>
    </xdr:pic>
    <xdr:clientData/>
  </xdr:twoCellAnchor>
  <xdr:twoCellAnchor editAs="oneCell">
    <xdr:from>
      <xdr:col>0</xdr:col>
      <xdr:colOff>0</xdr:colOff>
      <xdr:row>0</xdr:row>
      <xdr:rowOff>0</xdr:rowOff>
    </xdr:from>
    <xdr:to>
      <xdr:col>7</xdr:col>
      <xdr:colOff>95250</xdr:colOff>
      <xdr:row>10</xdr:row>
      <xdr:rowOff>57150</xdr:rowOff>
    </xdr:to>
    <xdr:pic>
      <xdr:nvPicPr>
        <xdr:cNvPr id="140" name="ID_98C07E8E725845538BDA71C19ED3CA8F" descr="post_object_image_1668581224"/>
        <xdr:cNvPicPr/>
      </xdr:nvPicPr>
      <xdr:blipFill>
        <a:blip r:embed="rId235"/>
        <a:stretch>
          <a:fillRect/>
        </a:stretch>
      </xdr:blipFill>
      <xdr:spPr>
        <a:xfrm>
          <a:off x="0" y="0"/>
          <a:ext cx="4895850" cy="1771650"/>
        </a:xfrm>
        <a:prstGeom prst="rect">
          <a:avLst/>
        </a:prstGeom>
      </xdr:spPr>
    </xdr:pic>
    <xdr:clientData/>
  </xdr:twoCellAnchor>
  <xdr:twoCellAnchor editAs="oneCell">
    <xdr:from>
      <xdr:col>0</xdr:col>
      <xdr:colOff>0</xdr:colOff>
      <xdr:row>0</xdr:row>
      <xdr:rowOff>0</xdr:rowOff>
    </xdr:from>
    <xdr:to>
      <xdr:col>7</xdr:col>
      <xdr:colOff>323850</xdr:colOff>
      <xdr:row>4</xdr:row>
      <xdr:rowOff>57150</xdr:rowOff>
    </xdr:to>
    <xdr:pic>
      <xdr:nvPicPr>
        <xdr:cNvPr id="148" name="ID_2D03323BE1BB457BA9783C45A7CE61A2" descr="post_object_image_469355812"/>
        <xdr:cNvPicPr/>
      </xdr:nvPicPr>
      <xdr:blipFill>
        <a:blip r:embed="rId236"/>
        <a:stretch>
          <a:fillRect/>
        </a:stretch>
      </xdr:blipFill>
      <xdr:spPr>
        <a:xfrm>
          <a:off x="0" y="0"/>
          <a:ext cx="5124450" cy="742950"/>
        </a:xfrm>
        <a:prstGeom prst="rect">
          <a:avLst/>
        </a:prstGeom>
      </xdr:spPr>
    </xdr:pic>
    <xdr:clientData/>
  </xdr:twoCellAnchor>
  <xdr:twoCellAnchor editAs="oneCell">
    <xdr:from>
      <xdr:col>0</xdr:col>
      <xdr:colOff>0</xdr:colOff>
      <xdr:row>0</xdr:row>
      <xdr:rowOff>0</xdr:rowOff>
    </xdr:from>
    <xdr:to>
      <xdr:col>13</xdr:col>
      <xdr:colOff>228600</xdr:colOff>
      <xdr:row>25</xdr:row>
      <xdr:rowOff>121285</xdr:rowOff>
    </xdr:to>
    <xdr:pic>
      <xdr:nvPicPr>
        <xdr:cNvPr id="149" name="ID_3F2FAD8E79AB44059B6737373F0CDF40" descr="post_object_image_1181057781"/>
        <xdr:cNvPicPr/>
      </xdr:nvPicPr>
      <xdr:blipFill>
        <a:blip r:embed="rId237"/>
        <a:stretch>
          <a:fillRect/>
        </a:stretch>
      </xdr:blipFill>
      <xdr:spPr>
        <a:xfrm>
          <a:off x="0" y="0"/>
          <a:ext cx="9144000" cy="4407535"/>
        </a:xfrm>
        <a:prstGeom prst="rect">
          <a:avLst/>
        </a:prstGeom>
      </xdr:spPr>
    </xdr:pic>
    <xdr:clientData/>
  </xdr:twoCellAnchor>
  <xdr:twoCellAnchor editAs="oneCell">
    <xdr:from>
      <xdr:col>0</xdr:col>
      <xdr:colOff>0</xdr:colOff>
      <xdr:row>0</xdr:row>
      <xdr:rowOff>0</xdr:rowOff>
    </xdr:from>
    <xdr:to>
      <xdr:col>7</xdr:col>
      <xdr:colOff>190500</xdr:colOff>
      <xdr:row>4</xdr:row>
      <xdr:rowOff>152400</xdr:rowOff>
    </xdr:to>
    <xdr:pic>
      <xdr:nvPicPr>
        <xdr:cNvPr id="230" name="ID_A46BC88DEC6648ECB39EBDB6E5E537D8" descr="post_object_image_717287405"/>
        <xdr:cNvPicPr/>
      </xdr:nvPicPr>
      <xdr:blipFill>
        <a:blip r:embed="rId238"/>
        <a:stretch>
          <a:fillRect/>
        </a:stretch>
      </xdr:blipFill>
      <xdr:spPr>
        <a:xfrm>
          <a:off x="0" y="0"/>
          <a:ext cx="4991100" cy="838200"/>
        </a:xfrm>
        <a:prstGeom prst="rect">
          <a:avLst/>
        </a:prstGeom>
      </xdr:spPr>
    </xdr:pic>
    <xdr:clientData/>
  </xdr:twoCellAnchor>
  <xdr:twoCellAnchor editAs="oneCell">
    <xdr:from>
      <xdr:col>0</xdr:col>
      <xdr:colOff>0</xdr:colOff>
      <xdr:row>0</xdr:row>
      <xdr:rowOff>0</xdr:rowOff>
    </xdr:from>
    <xdr:to>
      <xdr:col>7</xdr:col>
      <xdr:colOff>38100</xdr:colOff>
      <xdr:row>23</xdr:row>
      <xdr:rowOff>152400</xdr:rowOff>
    </xdr:to>
    <xdr:pic>
      <xdr:nvPicPr>
        <xdr:cNvPr id="247" name="ID_6654ECBC61C94C3B81F9136F5A08A193" descr="post_object_image_161165754"/>
        <xdr:cNvPicPr/>
      </xdr:nvPicPr>
      <xdr:blipFill>
        <a:blip r:embed="rId239"/>
        <a:stretch>
          <a:fillRect/>
        </a:stretch>
      </xdr:blipFill>
      <xdr:spPr>
        <a:xfrm>
          <a:off x="0" y="0"/>
          <a:ext cx="4838700" cy="4095750"/>
        </a:xfrm>
        <a:prstGeom prst="rect">
          <a:avLst/>
        </a:prstGeom>
      </xdr:spPr>
    </xdr:pic>
    <xdr:clientData/>
  </xdr:twoCellAnchor>
  <xdr:twoCellAnchor editAs="oneCell">
    <xdr:from>
      <xdr:col>0</xdr:col>
      <xdr:colOff>0</xdr:colOff>
      <xdr:row>0</xdr:row>
      <xdr:rowOff>0</xdr:rowOff>
    </xdr:from>
    <xdr:to>
      <xdr:col>7</xdr:col>
      <xdr:colOff>228600</xdr:colOff>
      <xdr:row>4</xdr:row>
      <xdr:rowOff>152400</xdr:rowOff>
    </xdr:to>
    <xdr:pic>
      <xdr:nvPicPr>
        <xdr:cNvPr id="253" name="ID_BC6410131F744A6CB760114083310172" descr="post_object_image_3268580923"/>
        <xdr:cNvPicPr/>
      </xdr:nvPicPr>
      <xdr:blipFill>
        <a:blip r:embed="rId240"/>
        <a:stretch>
          <a:fillRect/>
        </a:stretch>
      </xdr:blipFill>
      <xdr:spPr>
        <a:xfrm>
          <a:off x="0" y="0"/>
          <a:ext cx="5029200" cy="838200"/>
        </a:xfrm>
        <a:prstGeom prst="rect">
          <a:avLst/>
        </a:prstGeom>
      </xdr:spPr>
    </xdr:pic>
    <xdr:clientData/>
  </xdr:twoCellAnchor>
  <xdr:twoCellAnchor editAs="oneCell">
    <xdr:from>
      <xdr:col>0</xdr:col>
      <xdr:colOff>0</xdr:colOff>
      <xdr:row>0</xdr:row>
      <xdr:rowOff>0</xdr:rowOff>
    </xdr:from>
    <xdr:to>
      <xdr:col>7</xdr:col>
      <xdr:colOff>114300</xdr:colOff>
      <xdr:row>14</xdr:row>
      <xdr:rowOff>114300</xdr:rowOff>
    </xdr:to>
    <xdr:pic>
      <xdr:nvPicPr>
        <xdr:cNvPr id="254" name="ID_43A5141F72054511BD8350B667691976" descr="post_object_image_2781254746"/>
        <xdr:cNvPicPr/>
      </xdr:nvPicPr>
      <xdr:blipFill>
        <a:blip r:embed="rId241"/>
        <a:stretch>
          <a:fillRect/>
        </a:stretch>
      </xdr:blipFill>
      <xdr:spPr>
        <a:xfrm>
          <a:off x="0" y="0"/>
          <a:ext cx="4914900" cy="2514600"/>
        </a:xfrm>
        <a:prstGeom prst="rect">
          <a:avLst/>
        </a:prstGeom>
      </xdr:spPr>
    </xdr:pic>
    <xdr:clientData/>
  </xdr:twoCellAnchor>
  <xdr:twoCellAnchor editAs="oneCell">
    <xdr:from>
      <xdr:col>0</xdr:col>
      <xdr:colOff>0</xdr:colOff>
      <xdr:row>0</xdr:row>
      <xdr:rowOff>0</xdr:rowOff>
    </xdr:from>
    <xdr:to>
      <xdr:col>7</xdr:col>
      <xdr:colOff>152400</xdr:colOff>
      <xdr:row>3</xdr:row>
      <xdr:rowOff>95250</xdr:rowOff>
    </xdr:to>
    <xdr:pic>
      <xdr:nvPicPr>
        <xdr:cNvPr id="255" name="ID_C28E84B7A0104DAEB85A98862B0F9B5B" descr="post_object_image_3649119582"/>
        <xdr:cNvPicPr/>
      </xdr:nvPicPr>
      <xdr:blipFill>
        <a:blip r:embed="rId242"/>
        <a:stretch>
          <a:fillRect/>
        </a:stretch>
      </xdr:blipFill>
      <xdr:spPr>
        <a:xfrm>
          <a:off x="0" y="0"/>
          <a:ext cx="4953000" cy="609600"/>
        </a:xfrm>
        <a:prstGeom prst="rect">
          <a:avLst/>
        </a:prstGeom>
      </xdr:spPr>
    </xdr:pic>
    <xdr:clientData/>
  </xdr:twoCellAnchor>
</xdr:wsDr>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pageSetUpPr fitToPage="1"/>
  </sheetPr>
  <dimension ref="A1:H122"/>
  <sheetViews>
    <sheetView tabSelected="1" zoomScale="60" zoomScaleNormal="60" workbookViewId="0">
      <pane xSplit="1" ySplit="1" topLeftCell="F68" activePane="bottomRight" state="frozen"/>
      <selection/>
      <selection pane="topRight"/>
      <selection pane="bottomLeft"/>
      <selection pane="bottomRight" activeCell="F68" sqref="F68"/>
    </sheetView>
  </sheetViews>
  <sheetFormatPr defaultColWidth="9" defaultRowHeight="13.5" outlineLevelCol="7"/>
  <cols>
    <col min="1" max="1" width="6.975" style="4" customWidth="1"/>
    <col min="2" max="2" width="23.0916666666667" style="4" customWidth="1"/>
    <col min="3" max="3" width="53.5416666666667" style="4" customWidth="1"/>
    <col min="4" max="4" width="3.95" style="4" customWidth="1"/>
    <col min="5" max="5" width="55.325" style="4" customWidth="1"/>
    <col min="6" max="6" width="52.7083333333333" style="4" customWidth="1"/>
    <col min="7" max="7" width="34.7916666666667" style="4" customWidth="1"/>
    <col min="8" max="8" width="48.4583333333333" style="4" customWidth="1"/>
    <col min="9" max="16384" width="9" style="4"/>
  </cols>
  <sheetData>
    <row r="1" ht="25.5" customHeight="1" spans="1:8">
      <c r="A1" s="5" t="s">
        <v>0</v>
      </c>
      <c r="B1" s="5" t="s">
        <v>1</v>
      </c>
      <c r="C1" s="5" t="s">
        <v>2</v>
      </c>
      <c r="D1" s="5" t="s">
        <v>3</v>
      </c>
      <c r="E1" s="5" t="s">
        <v>4</v>
      </c>
      <c r="F1" s="5" t="s">
        <v>5</v>
      </c>
      <c r="G1" s="5" t="s">
        <v>6</v>
      </c>
      <c r="H1" s="5" t="s">
        <v>7</v>
      </c>
    </row>
    <row r="2" ht="40" customHeight="1" spans="1:8">
      <c r="A2" s="6" t="s">
        <v>8</v>
      </c>
      <c r="B2" s="7"/>
      <c r="C2" s="8" t="s">
        <v>9</v>
      </c>
      <c r="D2" s="9"/>
      <c r="E2" s="9" t="str">
        <f>_xlfn.DISPIMG("ID_45B8860DE51E4B60A679316D4008F236",1)</f>
        <v>=DISPIMG("ID_45B8860DE51E4B60A679316D4008F236",1)</v>
      </c>
      <c r="F2" s="9" t="str">
        <f>_xlfn.DISPIMG("ID_A9F7562DABA440C89E7B8D081176F5DA",1)</f>
        <v>=DISPIMG("ID_A9F7562DABA440C89E7B8D081176F5DA",1)</v>
      </c>
      <c r="G2" s="9"/>
      <c r="H2" s="9"/>
    </row>
    <row r="3" ht="40" customHeight="1" spans="1:8">
      <c r="A3" s="6">
        <v>1</v>
      </c>
      <c r="B3" s="7" t="s">
        <v>10</v>
      </c>
      <c r="C3" s="10" t="s">
        <v>11</v>
      </c>
      <c r="D3" s="9"/>
      <c r="E3" s="9" t="str">
        <f>_xlfn.DISPIMG("ID_76CEA88E78874BC2806AD2AAF5DC9857",1)</f>
        <v>=DISPIMG("ID_76CEA88E78874BC2806AD2AAF5DC9857",1)</v>
      </c>
      <c r="F3" s="9" t="str">
        <f>_xlfn.DISPIMG("ID_B8EEC20087F64EC2BB1A611650532B3F",1)</f>
        <v>=DISPIMG("ID_B8EEC20087F64EC2BB1A611650532B3F",1)</v>
      </c>
      <c r="G3" s="11"/>
      <c r="H3" s="9"/>
    </row>
    <row r="4" ht="54.5" customHeight="1" spans="1:8">
      <c r="A4" s="6">
        <v>2</v>
      </c>
      <c r="B4" s="7" t="s">
        <v>12</v>
      </c>
      <c r="C4" s="10" t="s">
        <v>13</v>
      </c>
      <c r="D4" s="9"/>
      <c r="E4" s="9" t="str">
        <f>_xlfn.DISPIMG("ID_4798BA6702AF45DEA3760EDB0E8BFB27",1)</f>
        <v>=DISPIMG("ID_4798BA6702AF45DEA3760EDB0E8BFB27",1)</v>
      </c>
      <c r="F4" s="9" t="str">
        <f>_xlfn.DISPIMG("ID_C00D2335E9514F598B8D545BBEDECAD1",1)</f>
        <v>=DISPIMG("ID_C00D2335E9514F598B8D545BBEDECAD1",1)</v>
      </c>
      <c r="G4" s="9"/>
      <c r="H4" s="9"/>
    </row>
    <row r="5" ht="25.5" customHeight="1" spans="1:8">
      <c r="A5" s="6">
        <v>3</v>
      </c>
      <c r="B5" s="7" t="s">
        <v>14</v>
      </c>
      <c r="C5" s="10" t="s">
        <v>15</v>
      </c>
      <c r="D5" s="9"/>
      <c r="E5" s="9" t="str">
        <f>_xlfn.DISPIMG("ID_A091A5739F654D8AA9966B6D8F3A77CA",1)</f>
        <v>=DISPIMG("ID_A091A5739F654D8AA9966B6D8F3A77CA",1)</v>
      </c>
      <c r="F5" s="9" t="str">
        <f>_xlfn.DISPIMG("ID_3FFA8E0009D24E77A40B9A3E68DFB924",1)</f>
        <v>=DISPIMG("ID_3FFA8E0009D24E77A40B9A3E68DFB924",1)</v>
      </c>
      <c r="G5" s="9"/>
      <c r="H5" s="9"/>
    </row>
    <row r="6" ht="25.5" customHeight="1" spans="1:8">
      <c r="A6" s="6">
        <v>4</v>
      </c>
      <c r="B6" s="7" t="s">
        <v>14</v>
      </c>
      <c r="C6" s="10" t="s">
        <v>16</v>
      </c>
      <c r="D6" s="9"/>
      <c r="E6" s="9" t="str">
        <f>_xlfn.DISPIMG("ID_BCA0D340B05D491DAFD7604D11C31590",1)</f>
        <v>=DISPIMG("ID_BCA0D340B05D491DAFD7604D11C31590",1)</v>
      </c>
      <c r="F6" s="9" t="str">
        <f>_xlfn.DISPIMG("ID_C51354B012EA4D09953C638593E2BB02",1)</f>
        <v>=DISPIMG("ID_C51354B012EA4D09953C638593E2BB02",1)</v>
      </c>
      <c r="G6" s="10"/>
      <c r="H6" s="9"/>
    </row>
    <row r="7" ht="25.5" customHeight="1" spans="1:8">
      <c r="A7" s="6">
        <v>5</v>
      </c>
      <c r="B7" s="7" t="s">
        <v>10</v>
      </c>
      <c r="C7" s="10" t="s">
        <v>17</v>
      </c>
      <c r="D7" s="9"/>
      <c r="E7" s="9" t="str">
        <f>_xlfn.DISPIMG("ID_724867DB57454FB68D5525498F3B45C0",1)</f>
        <v>=DISPIMG("ID_724867DB57454FB68D5525498F3B45C0",1)</v>
      </c>
      <c r="F7" s="9" t="str">
        <f>_xlfn.DISPIMG("ID_B1FE66BBEC2C46E3B834B0650143F45C",1)</f>
        <v>=DISPIMG("ID_B1FE66BBEC2C46E3B834B0650143F45C",1)</v>
      </c>
      <c r="G7" s="9"/>
      <c r="H7" s="9"/>
    </row>
    <row r="8" s="2" customFormat="1" ht="40" customHeight="1" spans="1:8">
      <c r="A8" s="12">
        <v>6</v>
      </c>
      <c r="B8" s="13" t="s">
        <v>10</v>
      </c>
      <c r="C8" s="14" t="s">
        <v>18</v>
      </c>
      <c r="D8" s="15"/>
      <c r="E8" s="15" t="str">
        <f>_xlfn.DISPIMG("ID_70C1EB451A5E497EABF2EE4A490502DF",1)</f>
        <v>=DISPIMG("ID_70C1EB451A5E497EABF2EE4A490502DF",1)</v>
      </c>
      <c r="F8" s="15" t="str">
        <f>_xlfn.DISPIMG("ID_A1CDBDE0F4A34916A80B20C1F8BBF5DE",1)</f>
        <v>=DISPIMG("ID_A1CDBDE0F4A34916A80B20C1F8BBF5DE",1)</v>
      </c>
      <c r="G8" s="15"/>
      <c r="H8" s="15"/>
    </row>
    <row r="9" ht="40" customHeight="1" spans="1:8">
      <c r="A9" s="6">
        <v>7</v>
      </c>
      <c r="B9" s="7" t="s">
        <v>10</v>
      </c>
      <c r="C9" s="10" t="s">
        <v>19</v>
      </c>
      <c r="D9" s="9"/>
      <c r="E9" s="9" t="str">
        <f>_xlfn.DISPIMG("ID_C07D24496198453A9856B54025B9124B",1)</f>
        <v>=DISPIMG("ID_C07D24496198453A9856B54025B9124B",1)</v>
      </c>
      <c r="F9" s="9" t="str">
        <f>_xlfn.DISPIMG("ID_1EC1D4DD207849B69096820DA862E944",1)</f>
        <v>=DISPIMG("ID_1EC1D4DD207849B69096820DA862E944",1)</v>
      </c>
      <c r="G9" s="9"/>
      <c r="H9" s="9"/>
    </row>
    <row r="10" ht="40" customHeight="1" spans="1:8">
      <c r="A10" s="6">
        <v>8</v>
      </c>
      <c r="B10" s="7" t="s">
        <v>10</v>
      </c>
      <c r="C10" s="10" t="s">
        <v>20</v>
      </c>
      <c r="D10" s="9"/>
      <c r="E10" s="9" t="str">
        <f>_xlfn.DISPIMG("ID_50BDC1CE33604632A0930A34C5B42CDE",1)</f>
        <v>=DISPIMG("ID_50BDC1CE33604632A0930A34C5B42CDE",1)</v>
      </c>
      <c r="F10" s="9" t="str">
        <f>_xlfn.DISPIMG("ID_8FCF6421BB2E445EA433391ED10E7F36",1)</f>
        <v>=DISPIMG("ID_8FCF6421BB2E445EA433391ED10E7F36",1)</v>
      </c>
      <c r="G10" s="10"/>
      <c r="H10" s="9"/>
    </row>
    <row r="11" ht="40" customHeight="1" spans="1:8">
      <c r="A11" s="6">
        <v>9</v>
      </c>
      <c r="B11" s="7" t="s">
        <v>10</v>
      </c>
      <c r="C11" s="10" t="s">
        <v>21</v>
      </c>
      <c r="D11" s="9"/>
      <c r="E11" s="9" t="str">
        <f>_xlfn.DISPIMG("ID_6993F89EBDC04CF8A9BA78A35507C1E3",1)</f>
        <v>=DISPIMG("ID_6993F89EBDC04CF8A9BA78A35507C1E3",1)</v>
      </c>
      <c r="F11" s="9" t="str">
        <f>_xlfn.DISPIMG("ID_011EF8942B04478CB99CEECF1EFCFA70",1)</f>
        <v>=DISPIMG("ID_011EF8942B04478CB99CEECF1EFCFA70",1)</v>
      </c>
      <c r="G11" s="9"/>
      <c r="H11" s="9"/>
    </row>
    <row r="12" ht="40" customHeight="1" spans="1:8">
      <c r="A12" s="6">
        <v>10</v>
      </c>
      <c r="B12" s="7" t="s">
        <v>10</v>
      </c>
      <c r="C12" s="10" t="s">
        <v>22</v>
      </c>
      <c r="D12" s="9"/>
      <c r="E12" s="9" t="str">
        <f>_xlfn.DISPIMG("ID_ABD0BE5BA3574A3CA9D337DEDE147F0F",1)</f>
        <v>=DISPIMG("ID_ABD0BE5BA3574A3CA9D337DEDE147F0F",1)</v>
      </c>
      <c r="F12" s="9" t="str">
        <f>_xlfn.DISPIMG("ID_BC2C91CD790F42098D0792D18FC43C96",1)</f>
        <v>=DISPIMG("ID_BC2C91CD790F42098D0792D18FC43C96",1)</v>
      </c>
      <c r="G12" s="9"/>
      <c r="H12" s="9"/>
    </row>
    <row r="13" ht="40" customHeight="1" spans="1:8">
      <c r="A13" s="6">
        <v>11</v>
      </c>
      <c r="B13" s="7" t="s">
        <v>10</v>
      </c>
      <c r="C13" s="10" t="s">
        <v>23</v>
      </c>
      <c r="D13" s="9"/>
      <c r="E13" s="9" t="str">
        <f>_xlfn.DISPIMG("ID_C3DB8CBAE6EC419299097CC0D04C40B9",1)</f>
        <v>=DISPIMG("ID_C3DB8CBAE6EC419299097CC0D04C40B9",1)</v>
      </c>
      <c r="F13" s="9" t="str">
        <f>_xlfn.DISPIMG("ID_74A82C020C4D4012A3EE806704108C9E",1)</f>
        <v>=DISPIMG("ID_74A82C020C4D4012A3EE806704108C9E",1)</v>
      </c>
      <c r="G13" s="9"/>
      <c r="H13" s="9"/>
    </row>
    <row r="14" ht="40" customHeight="1" spans="1:8">
      <c r="A14" s="6">
        <v>12</v>
      </c>
      <c r="B14" s="7" t="s">
        <v>24</v>
      </c>
      <c r="C14" s="10" t="s">
        <v>25</v>
      </c>
      <c r="D14" s="9"/>
      <c r="E14" s="9" t="str">
        <f>_xlfn.DISPIMG("ID_758ECC2FD2514BEDAFAFB0207A3E7FBB",1)</f>
        <v>=DISPIMG("ID_758ECC2FD2514BEDAFAFB0207A3E7FBB",1)</v>
      </c>
      <c r="F14" s="9" t="str">
        <f>_xlfn.DISPIMG("ID_63E7937F84EF43488D6AD332A9C15F85",1)</f>
        <v>=DISPIMG("ID_63E7937F84EF43488D6AD332A9C15F85",1)</v>
      </c>
      <c r="G14" s="9"/>
      <c r="H14" s="9"/>
    </row>
    <row r="15" s="2" customFormat="1" ht="40" customHeight="1" spans="1:8">
      <c r="A15" s="12">
        <v>13</v>
      </c>
      <c r="B15" s="13" t="s">
        <v>10</v>
      </c>
      <c r="C15" s="14" t="s">
        <v>26</v>
      </c>
      <c r="D15" s="15"/>
      <c r="E15" s="15" t="str">
        <f>_xlfn.DISPIMG("ID_FDD15228B0D24095963A494320681C3B",1)</f>
        <v>=DISPIMG("ID_FDD15228B0D24095963A494320681C3B",1)</v>
      </c>
      <c r="F15" s="15" t="str">
        <f>_xlfn.DISPIMG("ID_8072D7BA7BFD4C9185498A6A4328A2AE",1)</f>
        <v>=DISPIMG("ID_8072D7BA7BFD4C9185498A6A4328A2AE",1)</v>
      </c>
      <c r="G15" s="14"/>
      <c r="H15" s="15"/>
    </row>
    <row r="16" ht="25.5" customHeight="1" spans="1:8">
      <c r="A16" s="6">
        <v>14</v>
      </c>
      <c r="B16" s="7" t="s">
        <v>10</v>
      </c>
      <c r="C16" s="10" t="s">
        <v>27</v>
      </c>
      <c r="D16" s="9"/>
      <c r="E16" s="9" t="str">
        <f>_xlfn.DISPIMG("ID_2749DE98211F40A3A00AAEE4E18EBC6A",1)</f>
        <v>=DISPIMG("ID_2749DE98211F40A3A00AAEE4E18EBC6A",1)</v>
      </c>
      <c r="F16" s="9" t="str">
        <f>_xlfn.DISPIMG("ID_68182E16E07345E1907B3AF544E14273",1)</f>
        <v>=DISPIMG("ID_68182E16E07345E1907B3AF544E14273",1)</v>
      </c>
      <c r="G16" s="9"/>
      <c r="H16" s="9"/>
    </row>
    <row r="17" ht="25.5" customHeight="1" spans="1:8">
      <c r="A17" s="6">
        <v>15</v>
      </c>
      <c r="B17" s="7" t="s">
        <v>10</v>
      </c>
      <c r="C17" s="10" t="s">
        <v>28</v>
      </c>
      <c r="D17" s="9"/>
      <c r="E17" s="9" t="str">
        <f>_xlfn.DISPIMG("ID_E570218475EB42C79C568DE85249AC94",1)</f>
        <v>=DISPIMG("ID_E570218475EB42C79C568DE85249AC94",1)</v>
      </c>
      <c r="F17" s="9" t="str">
        <f>_xlfn.DISPIMG("ID_42ED445D870E41F29BD354AB6BC1E611",1)</f>
        <v>=DISPIMG("ID_42ED445D870E41F29BD354AB6BC1E611",1)</v>
      </c>
      <c r="G17" s="9"/>
      <c r="H17" s="9"/>
    </row>
    <row r="18" ht="54.5" customHeight="1" spans="1:8">
      <c r="A18" s="6">
        <v>16</v>
      </c>
      <c r="B18" s="7" t="s">
        <v>10</v>
      </c>
      <c r="C18" s="10" t="s">
        <v>29</v>
      </c>
      <c r="D18" s="9"/>
      <c r="E18" s="9" t="str">
        <f>_xlfn.DISPIMG("ID_47E2566BA2364AA2BE6C7DB207C43D3F",1)</f>
        <v>=DISPIMG("ID_47E2566BA2364AA2BE6C7DB207C43D3F",1)</v>
      </c>
      <c r="F18" s="9" t="str">
        <f>_xlfn.DISPIMG("ID_16F030569B5F49EAAD2DE6EA9BE04FB4",1)</f>
        <v>=DISPIMG("ID_16F030569B5F49EAAD2DE6EA9BE04FB4",1)</v>
      </c>
      <c r="G18" s="9"/>
      <c r="H18" s="9"/>
    </row>
    <row r="19" ht="40" customHeight="1" spans="1:8">
      <c r="A19" s="6">
        <v>17</v>
      </c>
      <c r="B19" s="7" t="s">
        <v>24</v>
      </c>
      <c r="C19" s="10" t="s">
        <v>30</v>
      </c>
      <c r="D19" s="9"/>
      <c r="E19" s="9" t="str">
        <f>_xlfn.DISPIMG("ID_3843313092E84E0984AF80FA1A1CB393",1)</f>
        <v>=DISPIMG("ID_3843313092E84E0984AF80FA1A1CB393",1)</v>
      </c>
      <c r="F19" s="9" t="str">
        <f>_xlfn.DISPIMG("ID_E9C10623FA3B43629C7B72A10A400728",1)</f>
        <v>=DISPIMG("ID_E9C10623FA3B43629C7B72A10A400728",1)</v>
      </c>
      <c r="G19" s="9"/>
      <c r="H19" s="9"/>
    </row>
    <row r="20" ht="40" customHeight="1" spans="1:8">
      <c r="A20" s="6">
        <v>18</v>
      </c>
      <c r="B20" s="7" t="s">
        <v>10</v>
      </c>
      <c r="C20" s="10" t="s">
        <v>31</v>
      </c>
      <c r="D20" s="9"/>
      <c r="E20" s="9" t="str">
        <f>_xlfn.DISPIMG("ID_CC9E89338DD8497CBBE8CB30FDFEFAC4",1)</f>
        <v>=DISPIMG("ID_CC9E89338DD8497CBBE8CB30FDFEFAC4",1)</v>
      </c>
      <c r="F20" s="9" t="str">
        <f>_xlfn.DISPIMG("ID_780519CF168A4D838176A81191878D7B",1)</f>
        <v>=DISPIMG("ID_780519CF168A4D838176A81191878D7B",1)</v>
      </c>
      <c r="G20" s="16"/>
      <c r="H20" s="9"/>
    </row>
    <row r="21" ht="40" customHeight="1" spans="1:8">
      <c r="A21" s="6">
        <v>19</v>
      </c>
      <c r="B21" s="7" t="s">
        <v>14</v>
      </c>
      <c r="C21" s="10" t="s">
        <v>32</v>
      </c>
      <c r="D21" s="9"/>
      <c r="E21" s="9" t="str">
        <f>_xlfn.DISPIMG("ID_9770CF06D84F4569918170920EA8EA5F",1)</f>
        <v>=DISPIMG("ID_9770CF06D84F4569918170920EA8EA5F",1)</v>
      </c>
      <c r="F21" s="9" t="str">
        <f>_xlfn.DISPIMG("ID_759DFBC261A244C58CC9A751D46ABC3D",1)</f>
        <v>=DISPIMG("ID_759DFBC261A244C58CC9A751D46ABC3D",1)</v>
      </c>
      <c r="G21" s="9"/>
      <c r="H21" s="9"/>
    </row>
    <row r="22" ht="25.5" customHeight="1" spans="1:8">
      <c r="A22" s="6">
        <v>20</v>
      </c>
      <c r="B22" s="7" t="s">
        <v>14</v>
      </c>
      <c r="C22" s="10" t="s">
        <v>33</v>
      </c>
      <c r="D22" s="9"/>
      <c r="E22" s="9" t="str">
        <f>_xlfn.DISPIMG("ID_7C60653A01A64F0C94F71A89FD993822",1)</f>
        <v>=DISPIMG("ID_7C60653A01A64F0C94F71A89FD993822",1)</v>
      </c>
      <c r="F22" s="9" t="str">
        <f>_xlfn.DISPIMG("ID_5B331B9BC29A4E229A79D4AF29CC43A6",1)</f>
        <v>=DISPIMG("ID_5B331B9BC29A4E229A79D4AF29CC43A6",1)</v>
      </c>
      <c r="G22" s="9"/>
      <c r="H22" s="9"/>
    </row>
    <row r="23" ht="25.5" customHeight="1" spans="1:8">
      <c r="A23" s="6">
        <v>21</v>
      </c>
      <c r="B23" s="7" t="s">
        <v>10</v>
      </c>
      <c r="C23" s="10" t="s">
        <v>34</v>
      </c>
      <c r="D23" s="9"/>
      <c r="E23" s="9" t="str">
        <f>_xlfn.DISPIMG("ID_4E841BD72E894F5E942F18FBFFC3BAB0",1)</f>
        <v>=DISPIMG("ID_4E841BD72E894F5E942F18FBFFC3BAB0",1)</v>
      </c>
      <c r="F23" s="9" t="str">
        <f>_xlfn.DISPIMG("ID_F03D5DCE2106476BAD5A0D120303A4FC",1)</f>
        <v>=DISPIMG("ID_F03D5DCE2106476BAD5A0D120303A4FC",1)</v>
      </c>
      <c r="G23" s="9"/>
      <c r="H23" s="9"/>
    </row>
    <row r="24" s="2" customFormat="1" ht="40" customHeight="1" spans="1:8">
      <c r="A24" s="12">
        <v>22</v>
      </c>
      <c r="B24" s="13" t="s">
        <v>10</v>
      </c>
      <c r="C24" s="14" t="s">
        <v>35</v>
      </c>
      <c r="D24" s="15"/>
      <c r="E24" s="15" t="str">
        <f>_xlfn.DISPIMG("ID_150A1DA3522E44ECB521D6F25DB7DA3E",1)</f>
        <v>=DISPIMG("ID_150A1DA3522E44ECB521D6F25DB7DA3E",1)</v>
      </c>
      <c r="F24" s="15" t="str">
        <f>_xlfn.DISPIMG("ID_044213EF06104192AA0B5C58E706CE85",1)</f>
        <v>=DISPIMG("ID_044213EF06104192AA0B5C58E706CE85",1)</v>
      </c>
      <c r="G24" s="14"/>
      <c r="H24" s="15"/>
    </row>
    <row r="25" ht="25.5" customHeight="1" spans="1:8">
      <c r="A25" s="6">
        <v>23</v>
      </c>
      <c r="B25" s="7" t="s">
        <v>10</v>
      </c>
      <c r="C25" s="10" t="s">
        <v>36</v>
      </c>
      <c r="D25" s="9"/>
      <c r="E25" s="9" t="str">
        <f>_xlfn.DISPIMG("ID_237658E614074D7EAD107EDF08CD4514",1)</f>
        <v>=DISPIMG("ID_237658E614074D7EAD107EDF08CD4514",1)</v>
      </c>
      <c r="F25" s="9" t="str">
        <f>_xlfn.DISPIMG("ID_901B925353DA41E880DC207518242E9D",1)</f>
        <v>=DISPIMG("ID_901B925353DA41E880DC207518242E9D",1)</v>
      </c>
      <c r="G25" s="9"/>
      <c r="H25" s="9"/>
    </row>
    <row r="26" ht="25.5" customHeight="1" spans="1:8">
      <c r="A26" s="6">
        <v>24</v>
      </c>
      <c r="B26" s="7" t="s">
        <v>14</v>
      </c>
      <c r="C26" s="10" t="s">
        <v>37</v>
      </c>
      <c r="D26" s="9"/>
      <c r="E26" s="9" t="str">
        <f>_xlfn.DISPIMG("ID_9E74347AF18E427BA6531494CCA5C4CF",1)</f>
        <v>=DISPIMG("ID_9E74347AF18E427BA6531494CCA5C4CF",1)</v>
      </c>
      <c r="F26" s="9" t="str">
        <f>_xlfn.DISPIMG("ID_83466256A6D9407EB4F40B4620FA6390",1)</f>
        <v>=DISPIMG("ID_83466256A6D9407EB4F40B4620FA6390",1)</v>
      </c>
      <c r="G26" s="9"/>
      <c r="H26" s="9"/>
    </row>
    <row r="27" s="2" customFormat="1" ht="25.5" customHeight="1" spans="1:8">
      <c r="A27" s="12">
        <v>25</v>
      </c>
      <c r="B27" s="13" t="s">
        <v>10</v>
      </c>
      <c r="C27" s="14" t="s">
        <v>38</v>
      </c>
      <c r="D27" s="15"/>
      <c r="E27" s="15" t="str">
        <f>_xlfn.DISPIMG("ID_DFC80242DD40484AB64360774672D999",1)</f>
        <v>=DISPIMG("ID_DFC80242DD40484AB64360774672D999",1)</v>
      </c>
      <c r="F27" s="15" t="str">
        <f>_xlfn.DISPIMG("ID_89DA8EE54557413FA1AE10E0A2FFD14F",1)</f>
        <v>=DISPIMG("ID_89DA8EE54557413FA1AE10E0A2FFD14F",1)</v>
      </c>
      <c r="G27" s="14"/>
      <c r="H27" s="15"/>
    </row>
    <row r="28" ht="25.5" customHeight="1" spans="1:8">
      <c r="A28" s="6">
        <v>26</v>
      </c>
      <c r="B28" s="7" t="s">
        <v>14</v>
      </c>
      <c r="C28" s="10" t="s">
        <v>39</v>
      </c>
      <c r="D28" s="9"/>
      <c r="E28" s="9" t="str">
        <f>_xlfn.DISPIMG("ID_18114578DCF24272AC4E4C269E4F611D",1)</f>
        <v>=DISPIMG("ID_18114578DCF24272AC4E4C269E4F611D",1)</v>
      </c>
      <c r="F28" s="9" t="str">
        <f>_xlfn.DISPIMG("ID_540FEDF4F1324130BD94390D58CD57CC",1)</f>
        <v>=DISPIMG("ID_540FEDF4F1324130BD94390D58CD57CC",1)</v>
      </c>
      <c r="G28" s="10"/>
      <c r="H28" s="9"/>
    </row>
    <row r="29" ht="25.5" customHeight="1" spans="1:8">
      <c r="A29" s="6">
        <v>27</v>
      </c>
      <c r="B29" s="7" t="s">
        <v>10</v>
      </c>
      <c r="C29" s="10" t="s">
        <v>40</v>
      </c>
      <c r="D29" s="9"/>
      <c r="E29" s="9" t="str">
        <f>_xlfn.DISPIMG("ID_39449EBA5CBA4C2FA7E5167B41AB9B4A",1)</f>
        <v>=DISPIMG("ID_39449EBA5CBA4C2FA7E5167B41AB9B4A",1)</v>
      </c>
      <c r="F29" s="9" t="str">
        <f>_xlfn.DISPIMG("ID_9D4BC4E01B244005B2208725AE39F796",1)</f>
        <v>=DISPIMG("ID_9D4BC4E01B244005B2208725AE39F796",1)</v>
      </c>
      <c r="G29" s="9"/>
      <c r="H29" s="9"/>
    </row>
    <row r="30" ht="25.5" customHeight="1" spans="1:8">
      <c r="A30" s="6">
        <v>28</v>
      </c>
      <c r="B30" s="7" t="s">
        <v>14</v>
      </c>
      <c r="C30" s="10" t="s">
        <v>41</v>
      </c>
      <c r="D30" s="9"/>
      <c r="E30" s="9" t="str">
        <f>_xlfn.DISPIMG("ID_C71CC44EF32640B6A84D190C58692690",1)</f>
        <v>=DISPIMG("ID_C71CC44EF32640B6A84D190C58692690",1)</v>
      </c>
      <c r="F30" s="9" t="str">
        <f>_xlfn.DISPIMG("ID_B06CE7FCBD0747CA983EE106F6DA3FDA",1)</f>
        <v>=DISPIMG("ID_B06CE7FCBD0747CA983EE106F6DA3FDA",1)</v>
      </c>
      <c r="G30" s="10"/>
      <c r="H30" s="9"/>
    </row>
    <row r="31" ht="25.5" customHeight="1" spans="1:8">
      <c r="A31" s="6">
        <v>29</v>
      </c>
      <c r="B31" s="7" t="s">
        <v>14</v>
      </c>
      <c r="C31" s="10" t="s">
        <v>42</v>
      </c>
      <c r="D31" s="9"/>
      <c r="E31" s="9" t="str">
        <f>_xlfn.DISPIMG("ID_24FC3FED15DD49AABB6DEBF7E95AA424",1)</f>
        <v>=DISPIMG("ID_24FC3FED15DD49AABB6DEBF7E95AA424",1)</v>
      </c>
      <c r="F31" s="9" t="str">
        <f>_xlfn.DISPIMG("ID_D46EB9501AF741AEA1296A59CA08A25E",1)</f>
        <v>=DISPIMG("ID_D46EB9501AF741AEA1296A59CA08A25E",1)</v>
      </c>
      <c r="G31" s="10"/>
      <c r="H31" s="9"/>
    </row>
    <row r="32" ht="25.5" customHeight="1" spans="1:8">
      <c r="A32" s="6">
        <v>30</v>
      </c>
      <c r="B32" s="7" t="s">
        <v>14</v>
      </c>
      <c r="C32" s="10" t="s">
        <v>43</v>
      </c>
      <c r="D32" s="9"/>
      <c r="E32" s="9" t="str">
        <f>_xlfn.DISPIMG("ID_CD26BE2AE1CD43CC87D72FDF9DAA2633",1)</f>
        <v>=DISPIMG("ID_CD26BE2AE1CD43CC87D72FDF9DAA2633",1)</v>
      </c>
      <c r="F32" s="9" t="str">
        <f>_xlfn.DISPIMG("ID_4ACFFFD991134346B69C84725D4CCEC8",1)</f>
        <v>=DISPIMG("ID_4ACFFFD991134346B69C84725D4CCEC8",1)</v>
      </c>
      <c r="G32" s="9"/>
      <c r="H32" s="9"/>
    </row>
    <row r="33" s="2" customFormat="1" ht="25.5" customHeight="1" spans="1:8">
      <c r="A33" s="12">
        <v>31</v>
      </c>
      <c r="B33" s="13" t="s">
        <v>12</v>
      </c>
      <c r="C33" s="14" t="s">
        <v>44</v>
      </c>
      <c r="D33" s="15"/>
      <c r="E33" s="15" t="str">
        <f>_xlfn.DISPIMG("ID_7C6A0BC40AE04E6F986BF0D70234A1E8",1)</f>
        <v>=DISPIMG("ID_7C6A0BC40AE04E6F986BF0D70234A1E8",1)</v>
      </c>
      <c r="F33" s="15" t="str">
        <f>_xlfn.DISPIMG("ID_8D23665F36874C39A36313F668431F72",1)</f>
        <v>=DISPIMG("ID_8D23665F36874C39A36313F668431F72",1)</v>
      </c>
      <c r="G33" s="17"/>
      <c r="H33" s="15"/>
    </row>
    <row r="34" ht="25.5" customHeight="1" spans="1:8">
      <c r="A34" s="6">
        <v>32</v>
      </c>
      <c r="B34" s="7" t="s">
        <v>10</v>
      </c>
      <c r="C34" s="10" t="s">
        <v>45</v>
      </c>
      <c r="D34" s="9"/>
      <c r="E34" s="9" t="str">
        <f>_xlfn.DISPIMG("ID_46A532A412CE434AAECFC014EE1472CC",1)</f>
        <v>=DISPIMG("ID_46A532A412CE434AAECFC014EE1472CC",1)</v>
      </c>
      <c r="F34" s="9" t="str">
        <f>_xlfn.DISPIMG("ID_B9056B9B35EC4E6B9315EDF9777C07F2",1)</f>
        <v>=DISPIMG("ID_B9056B9B35EC4E6B9315EDF9777C07F2",1)</v>
      </c>
      <c r="G34" s="9"/>
      <c r="H34" s="9"/>
    </row>
    <row r="35" ht="25.5" customHeight="1" spans="1:8">
      <c r="A35" s="6">
        <v>33</v>
      </c>
      <c r="B35" s="7" t="s">
        <v>10</v>
      </c>
      <c r="C35" s="10" t="s">
        <v>46</v>
      </c>
      <c r="D35" s="9"/>
      <c r="E35" s="9" t="str">
        <f>_xlfn.DISPIMG("ID_BCBC0431D8D14BD684AE211C8D8C284C",1)</f>
        <v>=DISPIMG("ID_BCBC0431D8D14BD684AE211C8D8C284C",1)</v>
      </c>
      <c r="F35" s="9" t="str">
        <f>_xlfn.DISPIMG("ID_D5D6C0B5C8A942D4A8E5A1B3C2F2DABA",1)</f>
        <v>=DISPIMG("ID_D5D6C0B5C8A942D4A8E5A1B3C2F2DABA",1)</v>
      </c>
      <c r="G35" s="10"/>
      <c r="H35" s="9"/>
    </row>
    <row r="36" s="2" customFormat="1" ht="40" customHeight="1" spans="1:8">
      <c r="A36" s="12">
        <v>34</v>
      </c>
      <c r="B36" s="13" t="s">
        <v>10</v>
      </c>
      <c r="C36" s="14" t="s">
        <v>47</v>
      </c>
      <c r="D36" s="15"/>
      <c r="E36" s="15" t="str">
        <f>_xlfn.DISPIMG("ID_8D2D46D68EB940ECA0E947263568D382",1)</f>
        <v>=DISPIMG("ID_8D2D46D68EB940ECA0E947263568D382",1)</v>
      </c>
      <c r="F36" s="15" t="str">
        <f>_xlfn.DISPIMG("ID_B3F331A0C91F430CA21A4B8C529BEED1",1)</f>
        <v>=DISPIMG("ID_B3F331A0C91F430CA21A4B8C529BEED1",1)</v>
      </c>
      <c r="G36" s="15"/>
      <c r="H36" s="15"/>
    </row>
    <row r="37" ht="40" customHeight="1" spans="1:8">
      <c r="A37" s="6">
        <v>35</v>
      </c>
      <c r="B37" s="7" t="s">
        <v>48</v>
      </c>
      <c r="C37" s="10" t="s">
        <v>49</v>
      </c>
      <c r="D37" s="9"/>
      <c r="E37" s="9" t="str">
        <f>_xlfn.DISPIMG("ID_533658C706B64E2291024A4DC9CF045D",1)</f>
        <v>=DISPIMG("ID_533658C706B64E2291024A4DC9CF045D",1)</v>
      </c>
      <c r="F37" s="9" t="str">
        <f>_xlfn.DISPIMG("ID_F88ED2C156A644A08E4196A2E6C4AC82",1)</f>
        <v>=DISPIMG("ID_F88ED2C156A644A08E4196A2E6C4AC82",1)</v>
      </c>
      <c r="G37" s="10" t="s">
        <v>50</v>
      </c>
      <c r="H37" s="9" t="s">
        <v>51</v>
      </c>
    </row>
    <row r="38" ht="25.5" customHeight="1" spans="1:8">
      <c r="A38" s="6">
        <v>36</v>
      </c>
      <c r="B38" s="7" t="s">
        <v>10</v>
      </c>
      <c r="C38" s="10" t="s">
        <v>52</v>
      </c>
      <c r="D38" s="9"/>
      <c r="E38" s="9" t="str">
        <f>_xlfn.DISPIMG("ID_2EB90AFD3977420E9EA00A9941C79618",1)</f>
        <v>=DISPIMG("ID_2EB90AFD3977420E9EA00A9941C79618",1)</v>
      </c>
      <c r="F38" s="9" t="str">
        <f>_xlfn.DISPIMG("ID_11A11F581BC848DF83AD5D68DD1135C2",1)</f>
        <v>=DISPIMG("ID_11A11F581BC848DF83AD5D68DD1135C2",1)</v>
      </c>
      <c r="G38" s="10" t="s">
        <v>50</v>
      </c>
      <c r="H38" s="9"/>
    </row>
    <row r="39" ht="40" customHeight="1" spans="1:8">
      <c r="A39" s="6">
        <v>37</v>
      </c>
      <c r="B39" s="7" t="s">
        <v>10</v>
      </c>
      <c r="C39" s="10" t="s">
        <v>53</v>
      </c>
      <c r="D39" s="9"/>
      <c r="E39" s="9" t="str">
        <f>_xlfn.DISPIMG("ID_61FE7DEB16C04F34952B25D94DBC4AE6",1)</f>
        <v>=DISPIMG("ID_61FE7DEB16C04F34952B25D94DBC4AE6",1)</v>
      </c>
      <c r="F39" s="9" t="str">
        <f>_xlfn.DISPIMG("ID_B9889E7759FF4DD6A7A3BF6FF4379D67",1)</f>
        <v>=DISPIMG("ID_B9889E7759FF4DD6A7A3BF6FF4379D67",1)</v>
      </c>
      <c r="G39" s="9"/>
      <c r="H39" s="9"/>
    </row>
    <row r="40" s="2" customFormat="1" ht="40" customHeight="1" spans="1:8">
      <c r="A40" s="12">
        <v>38</v>
      </c>
      <c r="B40" s="13" t="s">
        <v>10</v>
      </c>
      <c r="C40" s="14" t="s">
        <v>54</v>
      </c>
      <c r="D40" s="15"/>
      <c r="E40" s="15" t="str">
        <f>_xlfn.DISPIMG("ID_14FCE96DE0A347C8AE89B4FED0DA42B1",1)</f>
        <v>=DISPIMG("ID_14FCE96DE0A347C8AE89B4FED0DA42B1",1)</v>
      </c>
      <c r="F40" s="15" t="str">
        <f>_xlfn.DISPIMG("ID_3B573BFFE33C497AB275246C40E2C551",1)</f>
        <v>=DISPIMG("ID_3B573BFFE33C497AB275246C40E2C551",1)</v>
      </c>
      <c r="G40" s="15"/>
      <c r="H40" s="15"/>
    </row>
    <row r="41" ht="40" customHeight="1" spans="1:8">
      <c r="A41" s="6">
        <v>39</v>
      </c>
      <c r="B41" s="7" t="s">
        <v>14</v>
      </c>
      <c r="C41" s="10" t="s">
        <v>55</v>
      </c>
      <c r="D41" s="9"/>
      <c r="E41" s="9" t="str">
        <f>_xlfn.DISPIMG("ID_DE1AC8A085724E3DAA86C806DFE2D3F0",1)</f>
        <v>=DISPIMG("ID_DE1AC8A085724E3DAA86C806DFE2D3F0",1)</v>
      </c>
      <c r="F41" s="9" t="str">
        <f>_xlfn.DISPIMG("ID_6E93BCADE0244414B5AAF3E68A000811",1)</f>
        <v>=DISPIMG("ID_6E93BCADE0244414B5AAF3E68A000811",1)</v>
      </c>
      <c r="G41" s="10"/>
      <c r="H41" s="9"/>
    </row>
    <row r="42" ht="25.5" customHeight="1" spans="1:8">
      <c r="A42" s="6">
        <v>40</v>
      </c>
      <c r="B42" s="7" t="s">
        <v>14</v>
      </c>
      <c r="C42" s="10" t="s">
        <v>56</v>
      </c>
      <c r="D42" s="9"/>
      <c r="E42" s="9" t="str">
        <f>_xlfn.DISPIMG("ID_E4EF4403F7BE419ABF4C4C57B741371E",1)</f>
        <v>=DISPIMG("ID_E4EF4403F7BE419ABF4C4C57B741371E",1)</v>
      </c>
      <c r="F42" s="9" t="str">
        <f>_xlfn.DISPIMG("ID_07C1D5A583D6408983D4817A2FBE0828",1)</f>
        <v>=DISPIMG("ID_07C1D5A583D6408983D4817A2FBE0828",1)</v>
      </c>
      <c r="G42" s="9"/>
      <c r="H42" s="9"/>
    </row>
    <row r="43" s="2" customFormat="1" ht="25.5" customHeight="1" spans="1:8">
      <c r="A43" s="12">
        <v>41</v>
      </c>
      <c r="B43" s="12" t="s">
        <v>10</v>
      </c>
      <c r="C43" s="14" t="s">
        <v>57</v>
      </c>
      <c r="D43" s="15"/>
      <c r="E43" s="15" t="str">
        <f>_xlfn.DISPIMG("ID_11DF55C90BD74B7B83D5E90B7F4E2D3E",1)</f>
        <v>=DISPIMG("ID_11DF55C90BD74B7B83D5E90B7F4E2D3E",1)</v>
      </c>
      <c r="F43" s="15" t="str">
        <f>_xlfn.DISPIMG("ID_F9FA9CBFCBDF4DE591AE89F2202B2DD7",1)</f>
        <v>=DISPIMG("ID_F9FA9CBFCBDF4DE591AE89F2202B2DD7",1)</v>
      </c>
      <c r="G43" s="15"/>
      <c r="H43" s="15" t="s">
        <v>58</v>
      </c>
    </row>
    <row r="44" ht="25.5" customHeight="1" spans="1:8">
      <c r="A44" s="6">
        <v>42</v>
      </c>
      <c r="B44" s="6" t="s">
        <v>10</v>
      </c>
      <c r="C44" s="10" t="s">
        <v>59</v>
      </c>
      <c r="D44" s="9"/>
      <c r="E44" s="9" t="str">
        <f>_xlfn.DISPIMG("ID_73DCF34CBD1D400BB361587AC7B3ED69",1)</f>
        <v>=DISPIMG("ID_73DCF34CBD1D400BB361587AC7B3ED69",1)</v>
      </c>
      <c r="F44" s="9" t="str">
        <f>_xlfn.DISPIMG("ID_2D15164BD41C44349768F46A4E59670C",1)</f>
        <v>=DISPIMG("ID_2D15164BD41C44349768F46A4E59670C",1)</v>
      </c>
      <c r="G44" s="9"/>
      <c r="H44" s="9"/>
    </row>
    <row r="45" ht="25.5" customHeight="1" spans="1:8">
      <c r="A45" s="6">
        <v>43</v>
      </c>
      <c r="B45" s="6" t="s">
        <v>48</v>
      </c>
      <c r="C45" s="10" t="s">
        <v>60</v>
      </c>
      <c r="D45" s="9"/>
      <c r="E45" s="9" t="str">
        <f>_xlfn.DISPIMG("ID_CD3E0B948B8045EDA77D5FCF8BC55D82",1)</f>
        <v>=DISPIMG("ID_CD3E0B948B8045EDA77D5FCF8BC55D82",1)</v>
      </c>
      <c r="F45" s="9" t="str">
        <f>_xlfn.DISPIMG("ID_658A0A0FA6AB4BE8B0F6468A998812D9",1)</f>
        <v>=DISPIMG("ID_658A0A0FA6AB4BE8B0F6468A998812D9",1)</v>
      </c>
      <c r="G45" s="10" t="s">
        <v>50</v>
      </c>
      <c r="H45" s="9"/>
    </row>
    <row r="46" ht="25.5" customHeight="1" spans="1:8">
      <c r="A46" s="6">
        <v>44</v>
      </c>
      <c r="B46" s="6" t="s">
        <v>10</v>
      </c>
      <c r="C46" s="10" t="s">
        <v>61</v>
      </c>
      <c r="D46" s="9"/>
      <c r="E46" s="9" t="str">
        <f>_xlfn.DISPIMG("ID_C6FDD40E9C51472C902287CC8F6525F4",1)</f>
        <v>=DISPIMG("ID_C6FDD40E9C51472C902287CC8F6525F4",1)</v>
      </c>
      <c r="F46" s="9" t="str">
        <f>_xlfn.DISPIMG("ID_CF58D365956842AB8263CA3E5A4ED68F",1)</f>
        <v>=DISPIMG("ID_CF58D365956842AB8263CA3E5A4ED68F",1)</v>
      </c>
      <c r="G46" s="9"/>
      <c r="H46" s="9"/>
    </row>
    <row r="47" ht="25.5" customHeight="1" spans="1:8">
      <c r="A47" s="6">
        <v>45</v>
      </c>
      <c r="B47" s="7" t="s">
        <v>14</v>
      </c>
      <c r="C47" s="10" t="s">
        <v>62</v>
      </c>
      <c r="D47" s="9"/>
      <c r="E47" s="9" t="str">
        <f>_xlfn.DISPIMG("ID_FAD283A8889B4E3C93736FF2C7D2B34E",1)</f>
        <v>=DISPIMG("ID_FAD283A8889B4E3C93736FF2C7D2B34E",1)</v>
      </c>
      <c r="F47" s="9" t="str">
        <f>_xlfn.DISPIMG("ID_BA7358A44DA941A19A70E0910E6C1E88",1)</f>
        <v>=DISPIMG("ID_BA7358A44DA941A19A70E0910E6C1E88",1)</v>
      </c>
      <c r="G47" s="9"/>
      <c r="H47" s="9"/>
    </row>
    <row r="48" ht="25.5" customHeight="1" spans="1:8">
      <c r="A48" s="6">
        <v>46</v>
      </c>
      <c r="B48" s="7" t="s">
        <v>14</v>
      </c>
      <c r="C48" s="10" t="s">
        <v>63</v>
      </c>
      <c r="D48" s="9"/>
      <c r="E48" s="9" t="str">
        <f>_xlfn.DISPIMG("ID_544559867BA54CA8813D0029AF2AB4ED",1)</f>
        <v>=DISPIMG("ID_544559867BA54CA8813D0029AF2AB4ED",1)</v>
      </c>
      <c r="F48" s="9" t="str">
        <f>_xlfn.DISPIMG("ID_2EC546CB9EA84B03B38A60932F307296",1)</f>
        <v>=DISPIMG("ID_2EC546CB9EA84B03B38A60932F307296",1)</v>
      </c>
      <c r="G48" s="10" t="s">
        <v>50</v>
      </c>
      <c r="H48" s="9"/>
    </row>
    <row r="49" ht="25.5" customHeight="1" spans="1:8">
      <c r="A49" s="6">
        <v>47</v>
      </c>
      <c r="B49" s="7" t="s">
        <v>14</v>
      </c>
      <c r="C49" s="10" t="s">
        <v>64</v>
      </c>
      <c r="D49" s="9"/>
      <c r="E49" s="9" t="str">
        <f>_xlfn.DISPIMG("ID_FC6529C0A5DC4F9890FCA4FE1801F115",1)</f>
        <v>=DISPIMG("ID_FC6529C0A5DC4F9890FCA4FE1801F115",1)</v>
      </c>
      <c r="F49" s="9" t="str">
        <f>_xlfn.DISPIMG("ID_4104876ED78E470484F489126871B5FB",1)</f>
        <v>=DISPIMG("ID_4104876ED78E470484F489126871B5FB",1)</v>
      </c>
      <c r="G49" s="9"/>
      <c r="H49" s="9"/>
    </row>
    <row r="50" ht="25.5" customHeight="1" spans="1:8">
      <c r="A50" s="6">
        <v>48</v>
      </c>
      <c r="B50" s="7" t="s">
        <v>12</v>
      </c>
      <c r="C50" s="10" t="s">
        <v>65</v>
      </c>
      <c r="D50" s="9"/>
      <c r="E50" s="9" t="str">
        <f>_xlfn.DISPIMG("ID_2874237E70BD497F84EFD8BA2EDF8A45",1)</f>
        <v>=DISPIMG("ID_2874237E70BD497F84EFD8BA2EDF8A45",1)</v>
      </c>
      <c r="F50" s="9" t="str">
        <f>_xlfn.DISPIMG("ID_522098BC0BAD43BD84E242B7FEB9B2BD",1)</f>
        <v>=DISPIMG("ID_522098BC0BAD43BD84E242B7FEB9B2BD",1)</v>
      </c>
      <c r="G50" s="9"/>
      <c r="H50" s="9"/>
    </row>
    <row r="51" ht="25.5" customHeight="1" spans="1:8">
      <c r="A51" s="6">
        <v>49</v>
      </c>
      <c r="B51" s="6" t="s">
        <v>10</v>
      </c>
      <c r="C51" s="10" t="s">
        <v>66</v>
      </c>
      <c r="D51" s="9"/>
      <c r="E51" s="9" t="str">
        <f>_xlfn.DISPIMG("ID_6AA32903A6CC4018A7BF5BE87DCAFFC3",1)</f>
        <v>=DISPIMG("ID_6AA32903A6CC4018A7BF5BE87DCAFFC3",1)</v>
      </c>
      <c r="F51" s="9" t="str">
        <f>_xlfn.DISPIMG("ID_6513B2845829463E96B0E35B9B755CD8",1)</f>
        <v>=DISPIMG("ID_6513B2845829463E96B0E35B9B755CD8",1)</v>
      </c>
      <c r="G51" s="9"/>
      <c r="H51" s="9"/>
    </row>
    <row r="52" ht="40" customHeight="1" spans="1:8">
      <c r="A52" s="6">
        <v>50</v>
      </c>
      <c r="B52" s="7" t="s">
        <v>12</v>
      </c>
      <c r="C52" s="10" t="s">
        <v>67</v>
      </c>
      <c r="D52" s="9"/>
      <c r="E52" s="9" t="str">
        <f>_xlfn.DISPIMG("ID_38415E7AD9FA4D5CB3473D052E95B58E",1)</f>
        <v>=DISPIMG("ID_38415E7AD9FA4D5CB3473D052E95B58E",1)</v>
      </c>
      <c r="F52" s="9" t="str">
        <f>_xlfn.DISPIMG("ID_CFB47740D619436F95294B79CDD975AF",1)</f>
        <v>=DISPIMG("ID_CFB47740D619436F95294B79CDD975AF",1)</v>
      </c>
      <c r="G52" s="9"/>
      <c r="H52" s="9"/>
    </row>
    <row r="53" ht="25.5" customHeight="1" spans="1:8">
      <c r="A53" s="6">
        <v>51</v>
      </c>
      <c r="B53" s="7" t="s">
        <v>24</v>
      </c>
      <c r="C53" s="10" t="s">
        <v>68</v>
      </c>
      <c r="D53" s="9"/>
      <c r="E53" s="9" t="str">
        <f>_xlfn.DISPIMG("ID_E4B8EF11763E4638A01A34DE923CBA5A",1)</f>
        <v>=DISPIMG("ID_E4B8EF11763E4638A01A34DE923CBA5A",1)</v>
      </c>
      <c r="F53" s="9" t="str">
        <f>_xlfn.DISPIMG("ID_6C91586810144D3A944C78CF14582A06",1)</f>
        <v>=DISPIMG("ID_6C91586810144D3A944C78CF14582A06",1)</v>
      </c>
      <c r="G53" s="9"/>
      <c r="H53" s="9"/>
    </row>
    <row r="54" ht="25.5" customHeight="1" spans="1:8">
      <c r="A54" s="6">
        <v>52</v>
      </c>
      <c r="B54" s="6" t="s">
        <v>48</v>
      </c>
      <c r="C54" s="10" t="s">
        <v>69</v>
      </c>
      <c r="D54" s="9"/>
      <c r="E54" s="9" t="str">
        <f>_xlfn.DISPIMG("ID_2D03323BE1BB457BA9783C45A7CE61A2",1)</f>
        <v>=DISPIMG("ID_2D03323BE1BB457BA9783C45A7CE61A2",1)</v>
      </c>
      <c r="F54" s="9" t="str">
        <f>_xlfn.DISPIMG("ID_98C07E8E725845538BDA71C19ED3CA8F",1)</f>
        <v>=DISPIMG("ID_98C07E8E725845538BDA71C19ED3CA8F",1)</v>
      </c>
      <c r="G54" s="9"/>
      <c r="H54" s="9"/>
    </row>
    <row r="55" ht="40" customHeight="1" spans="1:8">
      <c r="A55" s="6">
        <v>53</v>
      </c>
      <c r="B55" s="7" t="s">
        <v>70</v>
      </c>
      <c r="C55" s="10" t="s">
        <v>71</v>
      </c>
      <c r="D55" s="9"/>
      <c r="E55" s="9" t="str">
        <f>_xlfn.DISPIMG("ID_B77C25FA322642419CF3526AB5579DCC",1)</f>
        <v>=DISPIMG("ID_B77C25FA322642419CF3526AB5579DCC",1)</v>
      </c>
      <c r="F55" s="9" t="str">
        <f>_xlfn.DISPIMG("ID_EEEC4C1C57B2495196A7BE585AABE464",1)</f>
        <v>=DISPIMG("ID_EEEC4C1C57B2495196A7BE585AABE464",1)</v>
      </c>
      <c r="G55" s="9"/>
      <c r="H55" s="9"/>
    </row>
    <row r="56" s="2" customFormat="1" ht="40" customHeight="1" spans="1:8">
      <c r="A56" s="12">
        <v>54</v>
      </c>
      <c r="B56" s="13" t="s">
        <v>12</v>
      </c>
      <c r="C56" s="14" t="s">
        <v>72</v>
      </c>
      <c r="D56" s="15"/>
      <c r="E56" s="15" t="str">
        <f>_xlfn.DISPIMG("ID_CA4640104A6E47B584A5B0B8A602FC09",1)</f>
        <v>=DISPIMG("ID_CA4640104A6E47B584A5B0B8A602FC09",1)</v>
      </c>
      <c r="F56" s="15" t="str">
        <f>_xlfn.DISPIMG("ID_1E274C80551344DF8B0E60C9F74E3FDD",1)</f>
        <v>=DISPIMG("ID_1E274C80551344DF8B0E60C9F74E3FDD",1)</v>
      </c>
      <c r="G56" s="15"/>
      <c r="H56" s="15"/>
    </row>
    <row r="57" ht="25.5" customHeight="1" spans="1:8">
      <c r="A57" s="6">
        <v>55</v>
      </c>
      <c r="B57" s="7" t="s">
        <v>73</v>
      </c>
      <c r="C57" s="10" t="s">
        <v>74</v>
      </c>
      <c r="D57" s="9"/>
      <c r="E57" s="9" t="str">
        <f>_xlfn.DISPIMG("ID_D17361C69B8D4AED9F351E3136BF861D",1)</f>
        <v>=DISPIMG("ID_D17361C69B8D4AED9F351E3136BF861D",1)</v>
      </c>
      <c r="F57" s="9" t="str">
        <f>_xlfn.DISPIMG("ID_73B7C4F91CD04F04BE195562986CDBCF",1)</f>
        <v>=DISPIMG("ID_73B7C4F91CD04F04BE195562986CDBCF",1)</v>
      </c>
      <c r="G57" s="9"/>
      <c r="H57" s="9"/>
    </row>
    <row r="58" ht="25.5" customHeight="1" spans="1:8">
      <c r="A58" s="6">
        <v>56</v>
      </c>
      <c r="B58" s="7" t="s">
        <v>75</v>
      </c>
      <c r="C58" s="10" t="s">
        <v>76</v>
      </c>
      <c r="D58" s="9"/>
      <c r="E58" s="9" t="str">
        <f>_xlfn.DISPIMG("ID_5F2F9AED3913418D8EA1BB30C0F36519",1)</f>
        <v>=DISPIMG("ID_5F2F9AED3913418D8EA1BB30C0F36519",1)</v>
      </c>
      <c r="F58" s="9" t="str">
        <f>_xlfn.DISPIMG("ID_7C4FBFEE18BC4855A3C002F5D24FE0FB",1)</f>
        <v>=DISPIMG("ID_7C4FBFEE18BC4855A3C002F5D24FE0FB",1)</v>
      </c>
      <c r="G58" s="9"/>
      <c r="H58" s="9"/>
    </row>
    <row r="59" ht="40" customHeight="1" spans="1:8">
      <c r="A59" s="6">
        <v>57</v>
      </c>
      <c r="B59" s="7" t="s">
        <v>77</v>
      </c>
      <c r="C59" s="10" t="s">
        <v>78</v>
      </c>
      <c r="D59" s="9"/>
      <c r="E59" s="9" t="str">
        <f>_xlfn.DISPIMG("ID_E736F75D8C8E4F139774298F88F1E7EE",1)</f>
        <v>=DISPIMG("ID_E736F75D8C8E4F139774298F88F1E7EE",1)</v>
      </c>
      <c r="F59" s="9" t="str">
        <f>_xlfn.DISPIMG("ID_7AE0854299344E5ABF0A71B4E9C2E314",1)</f>
        <v>=DISPIMG("ID_7AE0854299344E5ABF0A71B4E9C2E314",1)</v>
      </c>
      <c r="G59" s="9"/>
      <c r="H59" s="9"/>
    </row>
    <row r="60" s="3" customFormat="1" ht="40" customHeight="1" spans="1:8">
      <c r="A60" s="18">
        <v>58</v>
      </c>
      <c r="B60" s="19" t="s">
        <v>79</v>
      </c>
      <c r="C60" s="11" t="s">
        <v>80</v>
      </c>
      <c r="D60" s="16"/>
      <c r="E60" s="16" t="str">
        <f>_xlfn.DISPIMG("ID_C28E84B7A0104DAEB85A98862B0F9B5B",1)</f>
        <v>=DISPIMG("ID_C28E84B7A0104DAEB85A98862B0F9B5B",1)</v>
      </c>
      <c r="F60" s="16" t="str">
        <f>_xlfn.DISPIMG("ID_43A5141F72054511BD8350B667691976",1)</f>
        <v>=DISPIMG("ID_43A5141F72054511BD8350B667691976",1)</v>
      </c>
      <c r="G60" s="16" t="s">
        <v>50</v>
      </c>
      <c r="H60" s="16"/>
    </row>
    <row r="61" ht="25.5" customHeight="1" spans="1:8">
      <c r="A61" s="6">
        <v>59</v>
      </c>
      <c r="B61" s="7" t="s">
        <v>14</v>
      </c>
      <c r="C61" s="10" t="s">
        <v>81</v>
      </c>
      <c r="D61" s="9"/>
      <c r="E61" s="9" t="str">
        <f>_xlfn.DISPIMG("ID_BB06AB30AE4E4AFD9A18D7D56CD5AB88",1)</f>
        <v>=DISPIMG("ID_BB06AB30AE4E4AFD9A18D7D56CD5AB88",1)</v>
      </c>
      <c r="F61" s="9" t="str">
        <f>_xlfn.DISPIMG("ID_7068E268A5E0433786F4C6C57A442DC1",1)</f>
        <v>=DISPIMG("ID_7068E268A5E0433786F4C6C57A442DC1",1)</v>
      </c>
      <c r="G61" s="9"/>
      <c r="H61" s="9"/>
    </row>
    <row r="62" s="2" customFormat="1" ht="25.5" customHeight="1" spans="1:8">
      <c r="A62" s="12">
        <v>60</v>
      </c>
      <c r="B62" s="13" t="s">
        <v>12</v>
      </c>
      <c r="C62" s="14" t="s">
        <v>82</v>
      </c>
      <c r="D62" s="15"/>
      <c r="E62" s="15" t="str">
        <f>_xlfn.DISPIMG("ID_C578AB99A39E434CBB4C95A991E13491",1)</f>
        <v>=DISPIMG("ID_C578AB99A39E434CBB4C95A991E13491",1)</v>
      </c>
      <c r="F62" s="15" t="str">
        <f>_xlfn.DISPIMG("ID_BA75F00F63634498986F95B5CC3D138F",1)</f>
        <v>=DISPIMG("ID_BA75F00F63634498986F95B5CC3D138F",1)</v>
      </c>
      <c r="G62" s="15"/>
      <c r="H62" s="15"/>
    </row>
    <row r="63" ht="40" customHeight="1" spans="1:8">
      <c r="A63" s="6">
        <v>61</v>
      </c>
      <c r="B63" s="6" t="s">
        <v>10</v>
      </c>
      <c r="C63" s="10" t="s">
        <v>83</v>
      </c>
      <c r="D63" s="9"/>
      <c r="E63" s="9" t="str">
        <f>_xlfn.DISPIMG("ID_B2EBA8CEFD3D40AEBFD6ABCC4D423B5D",1)</f>
        <v>=DISPIMG("ID_B2EBA8CEFD3D40AEBFD6ABCC4D423B5D",1)</v>
      </c>
      <c r="F63" s="9" t="str">
        <f>_xlfn.DISPIMG("ID_DBEB935520EB4A418C2A0D5D085D293B",1)</f>
        <v>=DISPIMG("ID_DBEB935520EB4A418C2A0D5D085D293B",1)</v>
      </c>
      <c r="G63" s="9"/>
      <c r="H63" s="9"/>
    </row>
    <row r="64" ht="40" customHeight="1" spans="1:8">
      <c r="A64" s="6">
        <v>62</v>
      </c>
      <c r="B64" s="6" t="s">
        <v>73</v>
      </c>
      <c r="C64" s="10" t="s">
        <v>84</v>
      </c>
      <c r="D64" s="9"/>
      <c r="E64" s="9" t="str">
        <f>_xlfn.DISPIMG("ID_438FC2533EDC45818CFC3A40CB694283",1)</f>
        <v>=DISPIMG("ID_438FC2533EDC45818CFC3A40CB694283",1)</v>
      </c>
      <c r="F64" s="9" t="str">
        <f>_xlfn.DISPIMG("ID_0DA5AD74B61A4288A3BEE081A805236F",1)</f>
        <v>=DISPIMG("ID_0DA5AD74B61A4288A3BEE081A805236F",1)</v>
      </c>
      <c r="G64" s="9"/>
      <c r="H64" s="9"/>
    </row>
    <row r="65" ht="40" customHeight="1" spans="1:8">
      <c r="A65" s="6">
        <v>63</v>
      </c>
      <c r="B65" s="6" t="s">
        <v>85</v>
      </c>
      <c r="C65" s="10" t="s">
        <v>86</v>
      </c>
      <c r="D65" s="9"/>
      <c r="E65" s="9" t="str">
        <f>_xlfn.DISPIMG("ID_40BC6887D62C4EF0AD4F89CB7F312714",1)</f>
        <v>=DISPIMG("ID_40BC6887D62C4EF0AD4F89CB7F312714",1)</v>
      </c>
      <c r="F65" s="9" t="str">
        <f>_xlfn.DISPIMG("ID_537EC3FA818445218FBA090565BF921B",1)</f>
        <v>=DISPIMG("ID_537EC3FA818445218FBA090565BF921B",1)</v>
      </c>
      <c r="G65" s="9"/>
      <c r="H65" s="9"/>
    </row>
    <row r="66" ht="40" customHeight="1" spans="1:8">
      <c r="A66" s="6">
        <v>64</v>
      </c>
      <c r="B66" s="7" t="s">
        <v>87</v>
      </c>
      <c r="C66" s="10" t="s">
        <v>88</v>
      </c>
      <c r="D66" s="9"/>
      <c r="E66" s="9" t="str">
        <f>_xlfn.DISPIMG("ID_3947FFEC675248E892246F2AD171CA0F",1)</f>
        <v>=DISPIMG("ID_3947FFEC675248E892246F2AD171CA0F",1)</v>
      </c>
      <c r="F66" s="9" t="str">
        <f>_xlfn.DISPIMG("ID_A9E9372C451844699E2A522F6C6902FE",1)</f>
        <v>=DISPIMG("ID_A9E9372C451844699E2A522F6C6902FE",1)</v>
      </c>
      <c r="G66" s="10" t="s">
        <v>50</v>
      </c>
      <c r="H66" s="9"/>
    </row>
    <row r="67" ht="40" customHeight="1" spans="1:8">
      <c r="A67" s="6">
        <v>65</v>
      </c>
      <c r="B67" s="6" t="s">
        <v>89</v>
      </c>
      <c r="C67" s="10" t="s">
        <v>90</v>
      </c>
      <c r="D67" s="9"/>
      <c r="E67" s="9" t="str">
        <f>_xlfn.DISPIMG("ID_9FC350643D424A3EB55C6B074CF746F7",1)</f>
        <v>=DISPIMG("ID_9FC350643D424A3EB55C6B074CF746F7",1)</v>
      </c>
      <c r="F67" s="9" t="str">
        <f>_xlfn.DISPIMG("ID_AC271588FACA47EE93C0B0A7957C40D8",1)</f>
        <v>=DISPIMG("ID_AC271588FACA47EE93C0B0A7957C40D8",1)</v>
      </c>
      <c r="G67" s="10" t="s">
        <v>91</v>
      </c>
      <c r="H67" s="9"/>
    </row>
    <row r="68" ht="40" customHeight="1" spans="1:8">
      <c r="A68" s="6">
        <v>66</v>
      </c>
      <c r="B68" s="6" t="s">
        <v>70</v>
      </c>
      <c r="C68" s="10" t="s">
        <v>92</v>
      </c>
      <c r="D68" s="9"/>
      <c r="E68" s="9" t="str">
        <f>_xlfn.DISPIMG("ID_0A9F195DD2E4401F806EF2E1D742F2D3",1)</f>
        <v>=DISPIMG("ID_0A9F195DD2E4401F806EF2E1D742F2D3",1)</v>
      </c>
      <c r="F68" s="9" t="str">
        <f>_xlfn.DISPIMG("ID_D7CD4D3A07154DBA9629EAF8DB95933A",1)</f>
        <v>=DISPIMG("ID_D7CD4D3A07154DBA9629EAF8DB95933A",1)</v>
      </c>
      <c r="G68" s="10" t="s">
        <v>50</v>
      </c>
      <c r="H68" s="9"/>
    </row>
    <row r="69" ht="40" customHeight="1" spans="1:8">
      <c r="A69" s="6">
        <v>67</v>
      </c>
      <c r="B69" s="6" t="s">
        <v>73</v>
      </c>
      <c r="C69" s="10" t="s">
        <v>93</v>
      </c>
      <c r="D69" s="9"/>
      <c r="E69" s="9" t="str">
        <f>_xlfn.DISPIMG("ID_589384EE481E4E30ABD2416C9705B836",1)</f>
        <v>=DISPIMG("ID_589384EE481E4E30ABD2416C9705B836",1)</v>
      </c>
      <c r="F69" s="9" t="str">
        <f>_xlfn.DISPIMG("ID_E2C7C3FD634143488CEAC4AFA1D11690",1)</f>
        <v>=DISPIMG("ID_E2C7C3FD634143488CEAC4AFA1D11690",1)</v>
      </c>
      <c r="G69" s="9"/>
      <c r="H69" s="9"/>
    </row>
    <row r="70" ht="40" customHeight="1" spans="1:8">
      <c r="A70" s="6">
        <v>68</v>
      </c>
      <c r="B70" s="6" t="s">
        <v>12</v>
      </c>
      <c r="C70" s="10" t="s">
        <v>94</v>
      </c>
      <c r="D70" s="9"/>
      <c r="E70" s="9" t="str">
        <f>_xlfn.DISPIMG("ID_380901E5579942A48E1A291B7D8E2E86",1)</f>
        <v>=DISPIMG("ID_380901E5579942A48E1A291B7D8E2E86",1)</v>
      </c>
      <c r="F70" s="9" t="str">
        <f>_xlfn.DISPIMG("ID_1EEC40301E9E4E598986362CFA5109D7",1)</f>
        <v>=DISPIMG("ID_1EEC40301E9E4E598986362CFA5109D7",1)</v>
      </c>
      <c r="G70" s="9"/>
      <c r="H70" s="9"/>
    </row>
    <row r="71" s="2" customFormat="1" ht="40" customHeight="1" spans="1:8">
      <c r="A71" s="12">
        <v>69</v>
      </c>
      <c r="B71" s="12" t="s">
        <v>77</v>
      </c>
      <c r="C71" s="14" t="s">
        <v>95</v>
      </c>
      <c r="D71" s="15"/>
      <c r="E71" s="15" t="str">
        <f>_xlfn.DISPIMG("ID_5222A237D2524974842BAFAD5A227351",1)</f>
        <v>=DISPIMG("ID_5222A237D2524974842BAFAD5A227351",1)</v>
      </c>
      <c r="F71" s="15" t="str">
        <f>_xlfn.DISPIMG("ID_ED54839A5E7A4F6BAC3C9B922D568C93",1)</f>
        <v>=DISPIMG("ID_ED54839A5E7A4F6BAC3C9B922D568C93",1)</v>
      </c>
      <c r="G71" s="15"/>
      <c r="H71" s="15"/>
    </row>
    <row r="72" ht="40" customHeight="1" spans="1:8">
      <c r="A72" s="6">
        <v>70</v>
      </c>
      <c r="B72" s="6" t="s">
        <v>96</v>
      </c>
      <c r="C72" s="10" t="s">
        <v>97</v>
      </c>
      <c r="D72" s="9"/>
      <c r="E72" s="9" t="str">
        <f>_xlfn.DISPIMG("ID_4935C5F5ED2346EAA19402F8CA3F8909",1)</f>
        <v>=DISPIMG("ID_4935C5F5ED2346EAA19402F8CA3F8909",1)</v>
      </c>
      <c r="F72" s="9" t="str">
        <f>_xlfn.DISPIMG("ID_66F623E914774E8FABDFD9BCE9ADD00F",1)</f>
        <v>=DISPIMG("ID_66F623E914774E8FABDFD9BCE9ADD00F",1)</v>
      </c>
      <c r="G72" s="9"/>
      <c r="H72" s="9"/>
    </row>
    <row r="73" s="2" customFormat="1" ht="40" customHeight="1" spans="1:8">
      <c r="A73" s="12">
        <v>71</v>
      </c>
      <c r="B73" s="12" t="s">
        <v>75</v>
      </c>
      <c r="C73" s="14" t="s">
        <v>98</v>
      </c>
      <c r="D73" s="15"/>
      <c r="E73" s="15" t="str">
        <f>_xlfn.DISPIMG("ID_ADA2AFFBD8D64917AFA40BB7B7D94AC1",1)</f>
        <v>=DISPIMG("ID_ADA2AFFBD8D64917AFA40BB7B7D94AC1",1)</v>
      </c>
      <c r="F73" s="15" t="str">
        <f>_xlfn.DISPIMG("ID_C2361B2C362540B797EF253C8376B050",1)</f>
        <v>=DISPIMG("ID_C2361B2C362540B797EF253C8376B050",1)</v>
      </c>
      <c r="G73" s="15"/>
      <c r="H73" s="15"/>
    </row>
    <row r="74" ht="40" customHeight="1" spans="1:8">
      <c r="A74" s="6">
        <v>72</v>
      </c>
      <c r="B74" s="6" t="s">
        <v>79</v>
      </c>
      <c r="C74" s="10" t="s">
        <v>99</v>
      </c>
      <c r="D74" s="9"/>
      <c r="E74" s="9" t="str">
        <f>_xlfn.DISPIMG("ID_BC6410131F744A6CB760114083310172",1)</f>
        <v>=DISPIMG("ID_BC6410131F744A6CB760114083310172",1)</v>
      </c>
      <c r="F74" s="9" t="str">
        <f>_xlfn.DISPIMG("ID_6654ECBC61C94C3B81F9136F5A08A193",1)</f>
        <v>=DISPIMG("ID_6654ECBC61C94C3B81F9136F5A08A193",1)</v>
      </c>
      <c r="G74" s="10" t="s">
        <v>50</v>
      </c>
      <c r="H74" s="9"/>
    </row>
    <row r="75" ht="25.5" customHeight="1" spans="1:8">
      <c r="A75" s="6">
        <v>73</v>
      </c>
      <c r="B75" s="6" t="s">
        <v>89</v>
      </c>
      <c r="C75" s="10" t="s">
        <v>100</v>
      </c>
      <c r="D75" s="9"/>
      <c r="E75" s="9" t="str">
        <f>_xlfn.DISPIMG("ID_2E92DBEEB97841768ADC93AA84E66588",1)</f>
        <v>=DISPIMG("ID_2E92DBEEB97841768ADC93AA84E66588",1)</v>
      </c>
      <c r="F75" s="9" t="str">
        <f>_xlfn.DISPIMG("ID_C26883072C08476784FD98F93874DC53",1)</f>
        <v>=DISPIMG("ID_C26883072C08476784FD98F93874DC53",1)</v>
      </c>
      <c r="G75" s="10" t="s">
        <v>91</v>
      </c>
      <c r="H75" s="9"/>
    </row>
    <row r="76" s="2" customFormat="1" ht="54.5" customHeight="1" spans="1:8">
      <c r="A76" s="12">
        <v>74</v>
      </c>
      <c r="B76" s="12" t="s">
        <v>73</v>
      </c>
      <c r="C76" s="14" t="s">
        <v>101</v>
      </c>
      <c r="D76" s="15"/>
      <c r="E76" s="15" t="str">
        <f>_xlfn.DISPIMG("ID_9FD6EF8A249140679E1917BC36AEB239",1)</f>
        <v>=DISPIMG("ID_9FD6EF8A249140679E1917BC36AEB239",1)</v>
      </c>
      <c r="F76" s="15" t="str">
        <f>_xlfn.DISPIMG("ID_EA0DF9CC6061425391E7E35DC8FDAA66",1)</f>
        <v>=DISPIMG("ID_EA0DF9CC6061425391E7E35DC8FDAA66",1)</v>
      </c>
      <c r="G76" s="10" t="s">
        <v>50</v>
      </c>
      <c r="H76" s="15"/>
    </row>
    <row r="77" ht="25.5" customHeight="1" spans="1:8">
      <c r="A77" s="6">
        <v>75</v>
      </c>
      <c r="B77" s="6" t="s">
        <v>10</v>
      </c>
      <c r="C77" s="10" t="s">
        <v>102</v>
      </c>
      <c r="D77" s="9"/>
      <c r="E77" s="9" t="str">
        <f>_xlfn.DISPIMG("ID_80EB9BDA6578464C95428CD6BDF93F44",1)</f>
        <v>=DISPIMG("ID_80EB9BDA6578464C95428CD6BDF93F44",1)</v>
      </c>
      <c r="F77" s="9" t="str">
        <f>_xlfn.DISPIMG("ID_DFB36BB8506644A8A3AAD65107A9EDE8",1)</f>
        <v>=DISPIMG("ID_DFB36BB8506644A8A3AAD65107A9EDE8",1)</v>
      </c>
      <c r="G77" s="9"/>
      <c r="H77" s="9"/>
    </row>
    <row r="78" ht="40" customHeight="1" spans="1:8">
      <c r="A78" s="6">
        <v>76</v>
      </c>
      <c r="B78" s="6" t="s">
        <v>89</v>
      </c>
      <c r="C78" s="10" t="s">
        <v>103</v>
      </c>
      <c r="D78" s="9"/>
      <c r="E78" s="9" t="str">
        <f>_xlfn.DISPIMG("ID_3F9B8C292AD64F23B615AF79EF4D26C6",1)</f>
        <v>=DISPIMG("ID_3F9B8C292AD64F23B615AF79EF4D26C6",1)</v>
      </c>
      <c r="F78" s="9" t="str">
        <f>_xlfn.DISPIMG("ID_366D8277A24B4E71BF12907C26BFDA78",1)</f>
        <v>=DISPIMG("ID_366D8277A24B4E71BF12907C26BFDA78",1)</v>
      </c>
      <c r="G78" s="10" t="s">
        <v>91</v>
      </c>
      <c r="H78" s="9"/>
    </row>
    <row r="79" ht="40" customHeight="1" spans="1:8">
      <c r="A79" s="6">
        <v>77</v>
      </c>
      <c r="B79" s="6" t="s">
        <v>10</v>
      </c>
      <c r="C79" s="10" t="s">
        <v>104</v>
      </c>
      <c r="D79" s="9"/>
      <c r="E79" s="9" t="str">
        <f>_xlfn.DISPIMG("ID_9261CF094CC54FECB0874AC0CEF51F70",1)</f>
        <v>=DISPIMG("ID_9261CF094CC54FECB0874AC0CEF51F70",1)</v>
      </c>
      <c r="F79" s="9" t="str">
        <f>_xlfn.DISPIMG("ID_3470269276C24AEAB2D81893F79EF267",1)</f>
        <v>=DISPIMG("ID_3470269276C24AEAB2D81893F79EF267",1)</v>
      </c>
      <c r="G79" s="9"/>
      <c r="H79" s="9"/>
    </row>
    <row r="80" ht="40" customHeight="1" spans="1:8">
      <c r="A80" s="6">
        <v>78</v>
      </c>
      <c r="B80" s="6" t="s">
        <v>48</v>
      </c>
      <c r="C80" s="10" t="s">
        <v>105</v>
      </c>
      <c r="D80" s="9"/>
      <c r="E80" s="9" t="str">
        <f>_xlfn.DISPIMG("ID_A46BC88DEC6648ECB39EBDB6E5E537D8",1)</f>
        <v>=DISPIMG("ID_A46BC88DEC6648ECB39EBDB6E5E537D8",1)</v>
      </c>
      <c r="F80" s="9" t="str">
        <f>_xlfn.DISPIMG("ID_3F2FAD8E79AB44059B6737373F0CDF40",1)</f>
        <v>=DISPIMG("ID_3F2FAD8E79AB44059B6737373F0CDF40",1)</v>
      </c>
      <c r="G80" s="10" t="s">
        <v>50</v>
      </c>
      <c r="H80" s="9"/>
    </row>
    <row r="81" ht="40" customHeight="1" spans="1:8">
      <c r="A81" s="6">
        <v>79</v>
      </c>
      <c r="B81" s="6" t="s">
        <v>73</v>
      </c>
      <c r="C81" s="10" t="s">
        <v>106</v>
      </c>
      <c r="D81" s="9"/>
      <c r="E81" s="9" t="str">
        <f>_xlfn.DISPIMG("ID_9C84061B073D4C0EA75EDBDAFB52B270",1)</f>
        <v>=DISPIMG("ID_9C84061B073D4C0EA75EDBDAFB52B270",1)</v>
      </c>
      <c r="F81" s="9" t="str">
        <f>_xlfn.DISPIMG("ID_5D57614D73944979A1F91A0AC3409B46",1)</f>
        <v>=DISPIMG("ID_5D57614D73944979A1F91A0AC3409B46",1)</v>
      </c>
      <c r="G81" s="10" t="s">
        <v>91</v>
      </c>
      <c r="H81" s="9"/>
    </row>
    <row r="82" s="2" customFormat="1" ht="25.5" customHeight="1" spans="1:8">
      <c r="A82" s="12">
        <v>80</v>
      </c>
      <c r="B82" s="12" t="s">
        <v>77</v>
      </c>
      <c r="C82" s="14" t="s">
        <v>107</v>
      </c>
      <c r="D82" s="15"/>
      <c r="E82" s="15" t="str">
        <f>_xlfn.DISPIMG("ID_5EEAE1F089AC4FD8876A52194A29F3B4",1)</f>
        <v>=DISPIMG("ID_5EEAE1F089AC4FD8876A52194A29F3B4",1)</v>
      </c>
      <c r="F82" s="15" t="str">
        <f>_xlfn.DISPIMG("ID_5149A8B545984DFDB8A35D2324175D29",1)</f>
        <v>=DISPIMG("ID_5149A8B545984DFDB8A35D2324175D29",1)</v>
      </c>
      <c r="G82" s="15"/>
      <c r="H82" s="15"/>
    </row>
    <row r="83" ht="170" customHeight="1" spans="1:8">
      <c r="A83" s="5">
        <v>81</v>
      </c>
      <c r="B83" s="5" t="s">
        <v>85</v>
      </c>
      <c r="C83" s="20" t="s">
        <v>108</v>
      </c>
      <c r="D83" s="5"/>
      <c r="E83" s="5" t="str">
        <f>_xlfn.DISPIMG("ID_2727469189744852B674834F7A9B7943",1)</f>
        <v>=DISPIMG("ID_2727469189744852B674834F7A9B7943",1)</v>
      </c>
      <c r="F83" s="5" t="str">
        <f>_xlfn.DISPIMG("ID_4CDE61D2D99F4B9D9C128FE14FBB7971",1)</f>
        <v>=DISPIMG("ID_4CDE61D2D99F4B9D9C128FE14FBB7971",1)</v>
      </c>
      <c r="G83" s="5"/>
      <c r="H83" s="5"/>
    </row>
    <row r="84" ht="142.5" customHeight="1" spans="1:8">
      <c r="A84" s="5">
        <v>82</v>
      </c>
      <c r="B84" s="21" t="s">
        <v>89</v>
      </c>
      <c r="C84" s="20" t="s">
        <v>109</v>
      </c>
      <c r="D84" s="5"/>
      <c r="E84" s="5" t="str">
        <f>_xlfn.DISPIMG("ID_2FB21EE9706344F7BDE6C19C1C59F284",1)</f>
        <v>=DISPIMG("ID_2FB21EE9706344F7BDE6C19C1C59F284",1)</v>
      </c>
      <c r="F84" s="5" t="str">
        <f>_xlfn.DISPIMG("ID_D04B71113C0F44D3935CC6D25833A91A",1)</f>
        <v>=DISPIMG("ID_D04B71113C0F44D3935CC6D25833A91A",1)</v>
      </c>
      <c r="G84" s="20" t="s">
        <v>50</v>
      </c>
      <c r="H84" s="5"/>
    </row>
    <row r="85" ht="134.5" customHeight="1" spans="1:8">
      <c r="A85" s="5">
        <v>83</v>
      </c>
      <c r="B85" s="5" t="s">
        <v>73</v>
      </c>
      <c r="C85" s="20" t="s">
        <v>110</v>
      </c>
      <c r="D85" s="5"/>
      <c r="E85" s="5" t="str">
        <f>_xlfn.DISPIMG("ID_18B2443747C74A0683A3874B64CEA767",1)</f>
        <v>=DISPIMG("ID_18B2443747C74A0683A3874B64CEA767",1)</v>
      </c>
      <c r="F85" s="5" t="str">
        <f>_xlfn.DISPIMG("ID_09489A0A0B634A458F3FEA9DAE6E5014",1)</f>
        <v>=DISPIMG("ID_09489A0A0B634A458F3FEA9DAE6E5014",1)</v>
      </c>
      <c r="G85" s="5" t="s">
        <v>50</v>
      </c>
      <c r="H85" s="5"/>
    </row>
    <row r="86" ht="111.5" customHeight="1" spans="1:8">
      <c r="A86" s="5">
        <v>84</v>
      </c>
      <c r="B86" s="5" t="s">
        <v>85</v>
      </c>
      <c r="C86" s="20" t="s">
        <v>111</v>
      </c>
      <c r="D86" s="5"/>
      <c r="E86" s="5" t="str">
        <f>_xlfn.DISPIMG("ID_A6DA9E69A49A418C8ACD0C3D0E08B344",1)</f>
        <v>=DISPIMG("ID_A6DA9E69A49A418C8ACD0C3D0E08B344",1)</v>
      </c>
      <c r="F86" s="5" t="str">
        <f>_xlfn.DISPIMG("ID_E2AD2D975AD84542AE07ADD95B6E2DC9",1)</f>
        <v>=DISPIMG("ID_E2AD2D975AD84542AE07ADD95B6E2DC9",1)</v>
      </c>
      <c r="G86" s="10" t="s">
        <v>50</v>
      </c>
      <c r="H86" s="5"/>
    </row>
    <row r="87" s="2" customFormat="1" ht="150.5" customHeight="1" spans="1:8">
      <c r="A87" s="22">
        <v>85</v>
      </c>
      <c r="B87" s="22" t="s">
        <v>85</v>
      </c>
      <c r="C87" s="23" t="s">
        <v>112</v>
      </c>
      <c r="D87" s="22"/>
      <c r="E87" s="22" t="str">
        <f>_xlfn.DISPIMG("ID_39CA79A2EC834E1997633538D45B46E3",1)</f>
        <v>=DISPIMG("ID_39CA79A2EC834E1997633538D45B46E3",1)</v>
      </c>
      <c r="F87" s="22" t="str">
        <f>_xlfn.DISPIMG("ID_25A1F87A699A47188ECD9E80C5239F0E",1)</f>
        <v>=DISPIMG("ID_25A1F87A699A47188ECD9E80C5239F0E",1)</v>
      </c>
      <c r="G87" s="10" t="s">
        <v>50</v>
      </c>
      <c r="H87" s="22"/>
    </row>
    <row r="88" ht="145.5" customHeight="1" spans="1:8">
      <c r="A88" s="5">
        <v>86</v>
      </c>
      <c r="B88" s="5" t="s">
        <v>73</v>
      </c>
      <c r="C88" s="20" t="s">
        <v>113</v>
      </c>
      <c r="D88" s="5"/>
      <c r="E88" s="5" t="str">
        <f>_xlfn.DISPIMG("ID_25529F925FA241A18EB0201910B88ADE",1)</f>
        <v>=DISPIMG("ID_25529F925FA241A18EB0201910B88ADE",1)</v>
      </c>
      <c r="F88" s="5" t="str">
        <f>_xlfn.DISPIMG("ID_EEA9DE1FE5F8450F9825194B84FD7B4B",1)</f>
        <v>=DISPIMG("ID_EEA9DE1FE5F8450F9825194B84FD7B4B",1)</v>
      </c>
      <c r="G88" s="5"/>
      <c r="H88" s="5"/>
    </row>
    <row r="89" ht="138.5" customHeight="1" spans="1:8">
      <c r="A89" s="5">
        <v>87</v>
      </c>
      <c r="B89" s="5" t="s">
        <v>75</v>
      </c>
      <c r="C89" s="20" t="s">
        <v>114</v>
      </c>
      <c r="D89" s="5"/>
      <c r="E89" s="5" t="str">
        <f>_xlfn.DISPIMG("ID_1649DBA141254C0BA8B0665242808618",1)</f>
        <v>=DISPIMG("ID_1649DBA141254C0BA8B0665242808618",1)</v>
      </c>
      <c r="F89" s="5" t="str">
        <f>_xlfn.DISPIMG("ID_FCFF8EFD33E34B428102D33B82CCA45D",1)</f>
        <v>=DISPIMG("ID_FCFF8EFD33E34B428102D33B82CCA45D",1)</v>
      </c>
      <c r="G89" s="5"/>
      <c r="H89" s="5"/>
    </row>
    <row r="90" s="2" customFormat="1" ht="140.5" customHeight="1" spans="1:8">
      <c r="A90" s="22">
        <v>88</v>
      </c>
      <c r="B90" s="22" t="s">
        <v>96</v>
      </c>
      <c r="C90" s="23" t="s">
        <v>115</v>
      </c>
      <c r="D90" s="22"/>
      <c r="E90" s="22" t="str">
        <f>_xlfn.DISPIMG("ID_AF6B82AF30FC41BEBC755546C01F5992",1)</f>
        <v>=DISPIMG("ID_AF6B82AF30FC41BEBC755546C01F5992",1)</v>
      </c>
      <c r="F90" s="22" t="str">
        <f>_xlfn.DISPIMG("ID_203D3A0464C74E98A5CA93CB1280B5BB",1)</f>
        <v>=DISPIMG("ID_203D3A0464C74E98A5CA93CB1280B5BB",1)</v>
      </c>
      <c r="G90" s="22"/>
      <c r="H90" s="22"/>
    </row>
    <row r="91" ht="167" customHeight="1" spans="1:8">
      <c r="A91" s="5">
        <v>89</v>
      </c>
      <c r="B91" s="5" t="s">
        <v>73</v>
      </c>
      <c r="C91" s="20" t="s">
        <v>116</v>
      </c>
      <c r="D91" s="5"/>
      <c r="E91" s="5" t="str">
        <f>_xlfn.DISPIMG("ID_3B9196893E274A979809A849664640B1",1)</f>
        <v>=DISPIMG("ID_3B9196893E274A979809A849664640B1",1)</v>
      </c>
      <c r="F91" s="5" t="str">
        <f>_xlfn.DISPIMG("ID_532EF817C1B7450597E8C5AFE466FFA1",1)</f>
        <v>=DISPIMG("ID_532EF817C1B7450597E8C5AFE466FFA1",1)</v>
      </c>
      <c r="G91" s="5" t="s">
        <v>50</v>
      </c>
      <c r="H91" s="5"/>
    </row>
    <row r="92" ht="195" customHeight="1" spans="1:8">
      <c r="A92" s="5">
        <v>90</v>
      </c>
      <c r="B92" s="5" t="s">
        <v>70</v>
      </c>
      <c r="C92" s="20" t="s">
        <v>117</v>
      </c>
      <c r="D92" s="5"/>
      <c r="E92" s="5" t="str">
        <f>_xlfn.DISPIMG("ID_E5DF0BDD09F34FB39E5E268B5C4BB69E",1)</f>
        <v>=DISPIMG("ID_E5DF0BDD09F34FB39E5E268B5C4BB69E",1)</v>
      </c>
      <c r="F92" s="5" t="str">
        <f>_xlfn.DISPIMG("ID_26B471C3D21E4980B60D23B9A8BAC4F5",1)</f>
        <v>=DISPIMG("ID_26B471C3D21E4980B60D23B9A8BAC4F5",1)</v>
      </c>
      <c r="G92" s="20" t="s">
        <v>50</v>
      </c>
      <c r="H92" s="5"/>
    </row>
    <row r="93" s="2" customFormat="1" ht="169.5" customHeight="1" spans="1:8">
      <c r="A93" s="22">
        <v>91</v>
      </c>
      <c r="B93" s="22" t="s">
        <v>85</v>
      </c>
      <c r="C93" s="23" t="s">
        <v>118</v>
      </c>
      <c r="D93" s="22"/>
      <c r="E93" s="22" t="str">
        <f>_xlfn.DISPIMG("ID_1CBCFA4980704794A7540E454913B42A",1)</f>
        <v>=DISPIMG("ID_1CBCFA4980704794A7540E454913B42A",1)</v>
      </c>
      <c r="F93" s="22" t="str">
        <f>_xlfn.DISPIMG("ID_B7336DD4B6D94C9A9D28E7507E7DDB9D",1)</f>
        <v>=DISPIMG("ID_B7336DD4B6D94C9A9D28E7507E7DDB9D",1)</v>
      </c>
      <c r="G93" s="22"/>
      <c r="H93" s="22"/>
    </row>
    <row r="94" ht="250" customHeight="1" spans="1:8">
      <c r="A94" s="5">
        <v>92</v>
      </c>
      <c r="B94" s="5" t="s">
        <v>73</v>
      </c>
      <c r="C94" s="20" t="s">
        <v>119</v>
      </c>
      <c r="D94" s="5"/>
      <c r="E94" s="5" t="str">
        <f>_xlfn.DISPIMG("ID_390A633C28D540319B4D150448516F0F",1)</f>
        <v>=DISPIMG("ID_390A633C28D540319B4D150448516F0F",1)</v>
      </c>
      <c r="F94" s="5" t="str">
        <f>_xlfn.DISPIMG("ID_88C7A2A0E77A4DBA850A41144EDC02E4",1)</f>
        <v>=DISPIMG("ID_88C7A2A0E77A4DBA850A41144EDC02E4",1)</v>
      </c>
      <c r="G94" s="20" t="s">
        <v>91</v>
      </c>
      <c r="H94" s="5"/>
    </row>
    <row r="95" ht="256.5" customHeight="1" spans="1:8">
      <c r="A95" s="5">
        <v>93</v>
      </c>
      <c r="B95" s="5" t="s">
        <v>70</v>
      </c>
      <c r="C95" s="20" t="s">
        <v>120</v>
      </c>
      <c r="D95" s="5"/>
      <c r="E95" s="5" t="str">
        <f>_xlfn.DISPIMG("ID_57AB278903044E358A54A91D20E9860D",1)</f>
        <v>=DISPIMG("ID_57AB278903044E358A54A91D20E9860D",1)</v>
      </c>
      <c r="F95" s="5" t="str">
        <f>_xlfn.DISPIMG("ID_91DD913871354CE5876FDABEE6A2E0AE",1)</f>
        <v>=DISPIMG("ID_91DD913871354CE5876FDABEE6A2E0AE",1)</v>
      </c>
      <c r="G95" s="5"/>
      <c r="H95" s="5"/>
    </row>
    <row r="96" ht="248.5" customHeight="1" spans="1:8">
      <c r="A96" s="5">
        <v>94</v>
      </c>
      <c r="B96" s="5" t="s">
        <v>70</v>
      </c>
      <c r="C96" s="20" t="s">
        <v>121</v>
      </c>
      <c r="D96" s="5"/>
      <c r="E96" s="5" t="str">
        <f>_xlfn.DISPIMG("ID_6E0B64D8BD4A48C7950FAF1812A92187",1)</f>
        <v>=DISPIMG("ID_6E0B64D8BD4A48C7950FAF1812A92187",1)</v>
      </c>
      <c r="F96" s="5" t="str">
        <f>_xlfn.DISPIMG("ID_0287612BD86B403CAFD1570AB0530245",1)</f>
        <v>=DISPIMG("ID_0287612BD86B403CAFD1570AB0530245",1)</v>
      </c>
      <c r="G96" s="5"/>
      <c r="H96" s="5"/>
    </row>
    <row r="97" ht="280" customHeight="1" spans="1:8">
      <c r="A97" s="5">
        <v>95</v>
      </c>
      <c r="B97" s="5" t="s">
        <v>85</v>
      </c>
      <c r="C97" s="20" t="s">
        <v>122</v>
      </c>
      <c r="D97" s="5"/>
      <c r="E97" s="5" t="str">
        <f>_xlfn.DISPIMG("ID_21B4023688E340979624B1F515245DCE",1)</f>
        <v>=DISPIMG("ID_21B4023688E340979624B1F515245DCE",1)</v>
      </c>
      <c r="F97" s="5" t="str">
        <f>_xlfn.DISPIMG("ID_8CBB1D1C35124E6892E6DD816CED949B",1)</f>
        <v>=DISPIMG("ID_8CBB1D1C35124E6892E6DD816CED949B",1)</v>
      </c>
      <c r="G97" s="9"/>
      <c r="H97" s="5" t="s">
        <v>58</v>
      </c>
    </row>
    <row r="98" ht="140.5" customHeight="1" spans="1:8">
      <c r="A98" s="5">
        <v>96</v>
      </c>
      <c r="B98" s="5" t="s">
        <v>85</v>
      </c>
      <c r="C98" s="20" t="s">
        <v>123</v>
      </c>
      <c r="D98" s="5"/>
      <c r="E98" s="5" t="str">
        <f>_xlfn.DISPIMG("ID_C977D584073C4D448D39B39A80F6670B",1)</f>
        <v>=DISPIMG("ID_C977D584073C4D448D39B39A80F6670B",1)</v>
      </c>
      <c r="F98" s="5" t="str">
        <f>_xlfn.DISPIMG("ID_CC884061A635482B8F9BCBBEEDE98A5F",1)</f>
        <v>=DISPIMG("ID_CC884061A635482B8F9BCBBEEDE98A5F",1)</v>
      </c>
      <c r="G98" s="10" t="s">
        <v>50</v>
      </c>
      <c r="H98" s="5"/>
    </row>
    <row r="99" ht="142" customHeight="1" spans="1:8">
      <c r="A99" s="5">
        <v>97</v>
      </c>
      <c r="B99" s="5" t="s">
        <v>96</v>
      </c>
      <c r="C99" s="20" t="s">
        <v>124</v>
      </c>
      <c r="D99" s="5"/>
      <c r="E99" s="5" t="str">
        <f>_xlfn.DISPIMG("ID_1003F932D5684E63A7E7B0C7ED211F2A",1)</f>
        <v>=DISPIMG("ID_1003F932D5684E63A7E7B0C7ED211F2A",1)</v>
      </c>
      <c r="F99" s="5" t="str">
        <f>_xlfn.DISPIMG("ID_438125A4828C4AF99CA35337BF6527F7",1)</f>
        <v>=DISPIMG("ID_438125A4828C4AF99CA35337BF6527F7",1)</v>
      </c>
      <c r="G99" s="5"/>
      <c r="H99" s="5"/>
    </row>
    <row r="100" ht="254" customHeight="1" spans="1:8">
      <c r="A100" s="5">
        <v>98</v>
      </c>
      <c r="B100" s="5" t="s">
        <v>75</v>
      </c>
      <c r="C100" s="20" t="s">
        <v>125</v>
      </c>
      <c r="D100" s="5"/>
      <c r="E100" s="5" t="str">
        <f>_xlfn.DISPIMG("ID_6F3067607ADA406BB91834770CC2C12A",1)</f>
        <v>=DISPIMG("ID_6F3067607ADA406BB91834770CC2C12A",1)</v>
      </c>
      <c r="F100" s="5" t="str">
        <f>_xlfn.DISPIMG("ID_B45B70B3C4F6424BAEBB6D37860D94E8",1)</f>
        <v>=DISPIMG("ID_B45B70B3C4F6424BAEBB6D37860D94E8",1)</v>
      </c>
      <c r="G100" s="10" t="s">
        <v>50</v>
      </c>
      <c r="H100" s="5" t="s">
        <v>58</v>
      </c>
    </row>
    <row r="101" ht="250" customHeight="1" spans="1:8">
      <c r="A101" s="5">
        <v>99</v>
      </c>
      <c r="B101" s="5" t="s">
        <v>75</v>
      </c>
      <c r="C101" s="20" t="s">
        <v>126</v>
      </c>
      <c r="D101" s="5"/>
      <c r="E101" s="5" t="str">
        <f>_xlfn.DISPIMG("ID_F013B911B66B4F1D9BA0E90B417D59BC",1)</f>
        <v>=DISPIMG("ID_F013B911B66B4F1D9BA0E90B417D59BC",1)</v>
      </c>
      <c r="F101" s="5" t="str">
        <f>_xlfn.DISPIMG("ID_B7CD357102DE4724BDE2D4CA808663EB",1)</f>
        <v>=DISPIMG("ID_B7CD357102DE4724BDE2D4CA808663EB",1)</v>
      </c>
      <c r="G101" s="5"/>
      <c r="H101" s="5"/>
    </row>
    <row r="102" ht="409.5" customHeight="1" spans="1:8">
      <c r="A102" s="5">
        <v>100</v>
      </c>
      <c r="B102" s="5" t="s">
        <v>73</v>
      </c>
      <c r="C102" s="20" t="str">
        <f>_xlfn.DISPIMG("ID_B688936E3C9240539370ED8381FB84F8",1)</f>
        <v>=DISPIMG("ID_B688936E3C9240539370ED8381FB84F8",1)</v>
      </c>
      <c r="D102" s="5"/>
      <c r="E102" s="5" t="str">
        <f>_xlfn.DISPIMG("ID_FCD0766F05FC4E388B61A1E12B922D7F",1)</f>
        <v>=DISPIMG("ID_FCD0766F05FC4E388B61A1E12B922D7F",1)</v>
      </c>
      <c r="F102" s="5" t="str">
        <f>_xlfn.DISPIMG("ID_BC2C6B199C1D434EA6ED7F38C1921F4F",1)</f>
        <v>=DISPIMG("ID_BC2C6B199C1D434EA6ED7F38C1921F4F",1)</v>
      </c>
      <c r="G102" s="5"/>
      <c r="H102" s="5"/>
    </row>
    <row r="103" ht="251" customHeight="1" spans="1:8">
      <c r="A103" s="5">
        <v>101</v>
      </c>
      <c r="B103" s="5" t="s">
        <v>85</v>
      </c>
      <c r="C103" s="20" t="s">
        <v>127</v>
      </c>
      <c r="D103" s="5"/>
      <c r="E103" s="5" t="str">
        <f>_xlfn.DISPIMG("ID_0F8A13A692654697B71596B19404078F",1)</f>
        <v>=DISPIMG("ID_0F8A13A692654697B71596B19404078F",1)</v>
      </c>
      <c r="F103" s="5" t="str">
        <f>_xlfn.DISPIMG("ID_A02DA1A8270F47DE9747A3BE2D1F9320",1)</f>
        <v>=DISPIMG("ID_A02DA1A8270F47DE9747A3BE2D1F9320",1)</v>
      </c>
      <c r="G103" s="5"/>
      <c r="H103" s="5"/>
    </row>
    <row r="104" s="2" customFormat="1" ht="252" customHeight="1" spans="1:8">
      <c r="A104" s="22">
        <v>102</v>
      </c>
      <c r="B104" s="22" t="s">
        <v>85</v>
      </c>
      <c r="C104" s="23" t="s">
        <v>128</v>
      </c>
      <c r="D104" s="22"/>
      <c r="E104" s="22" t="str">
        <f>_xlfn.DISPIMG("ID_2A948D4170314D1F8360749A3B1E55BB",1)</f>
        <v>=DISPIMG("ID_2A948D4170314D1F8360749A3B1E55BB",1)</v>
      </c>
      <c r="F104" s="22" t="str">
        <f>_xlfn.DISPIMG("ID_C153281A816D415AB76F090D6BD5A12B",1)</f>
        <v>=DISPIMG("ID_C153281A816D415AB76F090D6BD5A12B",1)</v>
      </c>
      <c r="G104" s="10" t="s">
        <v>91</v>
      </c>
      <c r="H104" s="22"/>
    </row>
    <row r="105" ht="248.5" customHeight="1" spans="1:8">
      <c r="A105" s="5">
        <v>103</v>
      </c>
      <c r="B105" s="5" t="s">
        <v>73</v>
      </c>
      <c r="C105" s="20" t="s">
        <v>129</v>
      </c>
      <c r="D105" s="5"/>
      <c r="E105" s="5" t="str">
        <f>_xlfn.DISPIMG("ID_E8E894A34EEC4F238324B4A1135AEE35",1)</f>
        <v>=DISPIMG("ID_E8E894A34EEC4F238324B4A1135AEE35",1)</v>
      </c>
      <c r="F105" s="5" t="str">
        <f>_xlfn.DISPIMG("ID_F7CA62207EA4417C8610D2BE9BE35642",1)</f>
        <v>=DISPIMG("ID_F7CA62207EA4417C8610D2BE9BE35642",1)</v>
      </c>
      <c r="G105" s="5"/>
      <c r="H105" s="5"/>
    </row>
    <row r="106" s="2" customFormat="1" ht="251" customHeight="1" spans="1:8">
      <c r="A106" s="22">
        <v>104</v>
      </c>
      <c r="B106" s="22" t="s">
        <v>96</v>
      </c>
      <c r="C106" s="23" t="s">
        <v>130</v>
      </c>
      <c r="D106" s="22"/>
      <c r="E106" s="22" t="str">
        <f>_xlfn.DISPIMG("ID_022002D024A44189A357768D8F569919",1)</f>
        <v>=DISPIMG("ID_022002D024A44189A357768D8F569919",1)</v>
      </c>
      <c r="F106" s="22" t="str">
        <f>_xlfn.DISPIMG("ID_92F369966CBD424ABE9DBB90952B38A2",1)</f>
        <v>=DISPIMG("ID_92F369966CBD424ABE9DBB90952B38A2",1)</v>
      </c>
      <c r="G106" s="22"/>
      <c r="H106" s="22"/>
    </row>
    <row r="107" s="2" customFormat="1" ht="270" customHeight="1" spans="1:8">
      <c r="A107" s="22">
        <v>105</v>
      </c>
      <c r="B107" s="22" t="s">
        <v>73</v>
      </c>
      <c r="C107" s="23" t="s">
        <v>131</v>
      </c>
      <c r="D107" s="22"/>
      <c r="E107" s="22" t="str">
        <f>_xlfn.DISPIMG("ID_6C53CFD99BC1436D93530E9730B0FBC7",1)</f>
        <v>=DISPIMG("ID_6C53CFD99BC1436D93530E9730B0FBC7",1)</v>
      </c>
      <c r="F107" s="22" t="str">
        <f>_xlfn.DISPIMG("ID_317396A98CDE46C7BAC10A4D97099950",1)</f>
        <v>=DISPIMG("ID_317396A98CDE46C7BAC10A4D97099950",1)</v>
      </c>
      <c r="G107" s="22" t="s">
        <v>50</v>
      </c>
      <c r="H107" s="22"/>
    </row>
    <row r="108" s="2" customFormat="1" ht="281" customHeight="1" spans="1:8">
      <c r="A108" s="22">
        <v>106</v>
      </c>
      <c r="B108" s="22" t="s">
        <v>73</v>
      </c>
      <c r="C108" s="23" t="s">
        <v>132</v>
      </c>
      <c r="D108" s="22"/>
      <c r="E108" s="22" t="str">
        <f>_xlfn.DISPIMG("ID_70C9E1BD416B400DA61EBE763147A892",1)</f>
        <v>=DISPIMG("ID_70C9E1BD416B400DA61EBE763147A892",1)</v>
      </c>
      <c r="F108" s="22" t="str">
        <f>_xlfn.DISPIMG("ID_8F9DFBEA2187457181A0FBA47DFCCA1C",1)</f>
        <v>=DISPIMG("ID_8F9DFBEA2187457181A0FBA47DFCCA1C",1)</v>
      </c>
      <c r="G108" s="23" t="s">
        <v>91</v>
      </c>
      <c r="H108" s="22"/>
    </row>
    <row r="109" ht="285.5" customHeight="1" spans="1:8">
      <c r="A109" s="5">
        <v>107</v>
      </c>
      <c r="B109" s="5" t="s">
        <v>70</v>
      </c>
      <c r="C109" s="20" t="s">
        <v>133</v>
      </c>
      <c r="D109" s="5"/>
      <c r="E109" s="5" t="str">
        <f>_xlfn.DISPIMG("ID_90A365974CF14B8B82315EE09E0DE3A2",1)</f>
        <v>=DISPIMG("ID_90A365974CF14B8B82315EE09E0DE3A2",1)</v>
      </c>
      <c r="F109" s="5" t="str">
        <f>_xlfn.DISPIMG("ID_8CDACE2BDAED45FBAF6CEBB1B5C60426",1)</f>
        <v>=DISPIMG("ID_8CDACE2BDAED45FBAF6CEBB1B5C60426",1)</v>
      </c>
      <c r="G109" s="20" t="s">
        <v>50</v>
      </c>
      <c r="H109" s="5"/>
    </row>
    <row r="110" ht="330" customHeight="1" spans="1:8">
      <c r="A110" s="5">
        <v>108</v>
      </c>
      <c r="B110" s="5" t="s">
        <v>73</v>
      </c>
      <c r="C110" s="20" t="s">
        <v>134</v>
      </c>
      <c r="D110" s="5"/>
      <c r="E110" s="5" t="str">
        <f>_xlfn.DISPIMG("ID_A1A89183E98E4185B77FB5FEBC84440D",1)</f>
        <v>=DISPIMG("ID_A1A89183E98E4185B77FB5FEBC84440D",1)</v>
      </c>
      <c r="F110" s="5" t="str">
        <f>_xlfn.DISPIMG("ID_FB729E98B3024ED09AD3635053A4823C",1)</f>
        <v>=DISPIMG("ID_FB729E98B3024ED09AD3635053A4823C",1)</v>
      </c>
      <c r="G110" s="23" t="s">
        <v>91</v>
      </c>
      <c r="H110" s="5"/>
    </row>
    <row r="111" ht="409" customHeight="1" spans="1:8">
      <c r="A111" s="5">
        <v>109</v>
      </c>
      <c r="B111" s="5" t="s">
        <v>73</v>
      </c>
      <c r="C111" s="20" t="s">
        <v>135</v>
      </c>
      <c r="D111" s="5"/>
      <c r="E111" s="5" t="str">
        <f>_xlfn.DISPIMG("ID_F20662D5C98D446EB2D7A0493ABC7C1F",1)</f>
        <v>=DISPIMG("ID_F20662D5C98D446EB2D7A0493ABC7C1F",1)</v>
      </c>
      <c r="F111" s="5" t="str">
        <f>_xlfn.DISPIMG("ID_4A208FBF5B7B440FB905FC10FEBC9CF5",1)</f>
        <v>=DISPIMG("ID_4A208FBF5B7B440FB905FC10FEBC9CF5",1)</v>
      </c>
      <c r="G111" s="23" t="s">
        <v>50</v>
      </c>
      <c r="H111" s="5"/>
    </row>
    <row r="112" ht="261.5" customHeight="1" spans="1:8">
      <c r="A112" s="5">
        <v>110</v>
      </c>
      <c r="B112" s="5" t="s">
        <v>73</v>
      </c>
      <c r="C112" s="20" t="s">
        <v>136</v>
      </c>
      <c r="D112" s="5"/>
      <c r="E112" s="5" t="str">
        <f>_xlfn.DISPIMG("ID_4BE36FDB17924C99B812B5E215360E33",1)</f>
        <v>=DISPIMG("ID_4BE36FDB17924C99B812B5E215360E33",1)</v>
      </c>
      <c r="F112" s="5" t="str">
        <f>_xlfn.DISPIMG("ID_4B802260AD8043568F952701BCED3423",1)</f>
        <v>=DISPIMG("ID_4B802260AD8043568F952701BCED3423",1)</v>
      </c>
      <c r="G112" s="24" t="s">
        <v>50</v>
      </c>
      <c r="H112" s="5"/>
    </row>
    <row r="113" ht="384" customHeight="1" spans="1:8">
      <c r="A113" s="5">
        <v>111</v>
      </c>
      <c r="B113" s="5" t="s">
        <v>73</v>
      </c>
      <c r="C113" s="20" t="s">
        <v>137</v>
      </c>
      <c r="D113" s="5"/>
      <c r="E113" s="5" t="str">
        <f>_xlfn.DISPIMG("ID_9A1149CFC92F4F38B91DAEFA5417D613",1)</f>
        <v>=DISPIMG("ID_9A1149CFC92F4F38B91DAEFA5417D613",1)</v>
      </c>
      <c r="F113" s="5" t="str">
        <f>_xlfn.DISPIMG("ID_5526C1425F5D41A2BABD778632D456AA",1)</f>
        <v>=DISPIMG("ID_5526C1425F5D41A2BABD778632D456AA",1)</v>
      </c>
      <c r="G113" s="5"/>
      <c r="H113" s="5"/>
    </row>
    <row r="114" ht="298.5" customHeight="1" spans="1:8">
      <c r="A114" s="5">
        <v>112</v>
      </c>
      <c r="B114" s="5" t="s">
        <v>70</v>
      </c>
      <c r="C114" s="20" t="s">
        <v>138</v>
      </c>
      <c r="D114" s="5"/>
      <c r="E114" s="5" t="str">
        <f>_xlfn.DISPIMG("ID_532605B9EBBA42C197AA97F28A4BA037",1)</f>
        <v>=DISPIMG("ID_532605B9EBBA42C197AA97F28A4BA037",1)</v>
      </c>
      <c r="F114" s="5" t="str">
        <f>_xlfn.DISPIMG("ID_F7606F01B0194364AE9086F783332C5E",1)</f>
        <v>=DISPIMG("ID_F7606F01B0194364AE9086F783332C5E",1)</v>
      </c>
      <c r="G114" s="5"/>
      <c r="H114" s="5"/>
    </row>
    <row r="115" ht="247.5" customHeight="1" spans="1:8">
      <c r="A115" s="5">
        <v>113</v>
      </c>
      <c r="B115" s="5" t="s">
        <v>89</v>
      </c>
      <c r="C115" s="20" t="s">
        <v>139</v>
      </c>
      <c r="D115" s="5"/>
      <c r="E115" s="5" t="str">
        <f>_xlfn.DISPIMG("ID_A41E452F60654B61B0DFCCF1CCE6B0C6",1)</f>
        <v>=DISPIMG("ID_A41E452F60654B61B0DFCCF1CCE6B0C6",1)</v>
      </c>
      <c r="F115" s="5" t="str">
        <f>_xlfn.DISPIMG("ID_6FE4B9A15DA349B6B47E4019C0E2F906",1)</f>
        <v>=DISPIMG("ID_6FE4B9A15DA349B6B47E4019C0E2F906",1)</v>
      </c>
      <c r="G115" s="20" t="s">
        <v>91</v>
      </c>
      <c r="H115" s="5"/>
    </row>
    <row r="116" ht="278.5" customHeight="1" spans="1:8">
      <c r="A116" s="5">
        <v>114</v>
      </c>
      <c r="B116" s="5" t="s">
        <v>89</v>
      </c>
      <c r="C116" s="20" t="s">
        <v>140</v>
      </c>
      <c r="D116" s="5"/>
      <c r="E116" s="5" t="str">
        <f>_xlfn.DISPIMG("ID_49F762452D98499DB398631841CAA9D4",1)</f>
        <v>=DISPIMG("ID_49F762452D98499DB398631841CAA9D4",1)</v>
      </c>
      <c r="F116" s="5" t="str">
        <f>_xlfn.DISPIMG("ID_7FE2630A04D549679493EE8BBFF11BF8",1)</f>
        <v>=DISPIMG("ID_7FE2630A04D549679493EE8BBFF11BF8",1)</v>
      </c>
      <c r="G116" s="20" t="s">
        <v>91</v>
      </c>
      <c r="H116" s="5"/>
    </row>
    <row r="117" s="2" customFormat="1" ht="337" customHeight="1" spans="1:8">
      <c r="A117" s="22">
        <v>115</v>
      </c>
      <c r="B117" s="22" t="s">
        <v>70</v>
      </c>
      <c r="C117" s="23" t="s">
        <v>141</v>
      </c>
      <c r="D117" s="22"/>
      <c r="E117" s="22" t="str">
        <f>_xlfn.DISPIMG("ID_7C5268FDEDAE41D5A027E69BF456A536",1)</f>
        <v>=DISPIMG("ID_7C5268FDEDAE41D5A027E69BF456A536",1)</v>
      </c>
      <c r="F117" s="22" t="str">
        <f>_xlfn.DISPIMG("ID_7267C9C60B5F4B26974C710A52FEB10A",1)</f>
        <v>=DISPIMG("ID_7267C9C60B5F4B26974C710A52FEB10A",1)</v>
      </c>
      <c r="G117" s="20" t="s">
        <v>91</v>
      </c>
      <c r="H117" s="22"/>
    </row>
    <row r="118" ht="305.5" customHeight="1" spans="1:8">
      <c r="A118" s="5">
        <v>116</v>
      </c>
      <c r="B118" s="5" t="s">
        <v>89</v>
      </c>
      <c r="C118" s="20" t="s">
        <v>142</v>
      </c>
      <c r="D118" s="5"/>
      <c r="E118" s="5" t="str">
        <f>_xlfn.DISPIMG("ID_F1F98642B47A41A3B64791CC63C3B6B3",1)</f>
        <v>=DISPIMG("ID_F1F98642B47A41A3B64791CC63C3B6B3",1)</v>
      </c>
      <c r="F118" s="5" t="str">
        <f>_xlfn.DISPIMG("ID_391C4E543B6E44EEB6CE7BA9B1013B5F",1)</f>
        <v>=DISPIMG("ID_391C4E543B6E44EEB6CE7BA9B1013B5F",1)</v>
      </c>
      <c r="G118" s="20" t="s">
        <v>50</v>
      </c>
      <c r="H118" s="5"/>
    </row>
    <row r="119" ht="280.5" customHeight="1" spans="1:8">
      <c r="A119" s="5">
        <v>117</v>
      </c>
      <c r="B119" s="5" t="s">
        <v>87</v>
      </c>
      <c r="C119" s="20" t="s">
        <v>143</v>
      </c>
      <c r="D119" s="5"/>
      <c r="E119" s="5" t="str">
        <f>_xlfn.DISPIMG("ID_D2AB85A5C6284E5AAD4081E3229E9000",1)</f>
        <v>=DISPIMG("ID_D2AB85A5C6284E5AAD4081E3229E9000",1)</v>
      </c>
      <c r="F119" s="5" t="str">
        <f>_xlfn.DISPIMG("ID_7144EADA281E40258CDAE3AFF1D06866",1)</f>
        <v>=DISPIMG("ID_7144EADA281E40258CDAE3AFF1D06866",1)</v>
      </c>
      <c r="G119" s="5"/>
      <c r="H119" s="5"/>
    </row>
    <row r="120" ht="337.5" customHeight="1" spans="1:8">
      <c r="A120" s="5">
        <v>118</v>
      </c>
      <c r="B120" s="5" t="s">
        <v>87</v>
      </c>
      <c r="C120" s="20" t="s">
        <v>144</v>
      </c>
      <c r="D120" s="5"/>
      <c r="E120" s="5" t="str">
        <f>_xlfn.DISPIMG("ID_EB0D17057CF74F4E9F21BBC1C8B5B2CE",1)</f>
        <v>=DISPIMG("ID_EB0D17057CF74F4E9F21BBC1C8B5B2CE",1)</v>
      </c>
      <c r="F120" s="5" t="str">
        <f>_xlfn.DISPIMG("ID_F6AFAFEAA3EF4BBF89A056E664E49603",1)</f>
        <v>=DISPIMG("ID_F6AFAFEAA3EF4BBF89A056E664E49603",1)</v>
      </c>
      <c r="G120" s="5"/>
      <c r="H120" s="5"/>
    </row>
    <row r="121" ht="280" customHeight="1" spans="1:8">
      <c r="A121" s="5">
        <v>119</v>
      </c>
      <c r="B121" s="5" t="s">
        <v>75</v>
      </c>
      <c r="C121" s="20" t="s">
        <v>145</v>
      </c>
      <c r="D121" s="5"/>
      <c r="E121" s="5" t="str">
        <f>_xlfn.DISPIMG("ID_3385F24D637B4A75B7754C6EAFAC0CA2",1)</f>
        <v>=DISPIMG("ID_3385F24D637B4A75B7754C6EAFAC0CA2",1)</v>
      </c>
      <c r="F121" s="5" t="str">
        <f>_xlfn.DISPIMG("ID_D99FBE2FF988445D8E9F1E78C55526C7",1)</f>
        <v>=DISPIMG("ID_D99FBE2FF988445D8E9F1E78C55526C7",1)</v>
      </c>
      <c r="G121" s="5"/>
      <c r="H121" s="5"/>
    </row>
    <row r="122" s="2" customFormat="1" ht="280" customHeight="1" spans="1:8">
      <c r="A122" s="22">
        <v>120</v>
      </c>
      <c r="B122" s="22" t="s">
        <v>85</v>
      </c>
      <c r="C122" s="23" t="s">
        <v>146</v>
      </c>
      <c r="D122" s="22"/>
      <c r="E122" s="22" t="str">
        <f>_xlfn.DISPIMG("ID_B9609923D1744DD9984841CCF348821D",1)</f>
        <v>=DISPIMG("ID_B9609923D1744DD9984841CCF348821D",1)</v>
      </c>
      <c r="F122" s="22" t="str">
        <f>_xlfn.DISPIMG("ID_D33FCE3163B94E4FA27355F52EE91694",1)</f>
        <v>=DISPIMG("ID_D33FCE3163B94E4FA27355F52EE91694",1)</v>
      </c>
      <c r="G122" s="22"/>
      <c r="H122" s="22"/>
    </row>
  </sheetData>
  <sheetProtection formatCells="0" formatColumns="0" formatRows="0" insertRows="0" insertColumns="0" insertHyperlinks="0" deleteColumns="0" deleteRows="0" sort="0" autoFilter="0" pivotTables="0"/>
  <autoFilter xmlns:etc="http://www.wps.cn/officeDocument/2017/etCustomData" ref="G1:G122" etc:filterBottomFollowUsedRange="1">
    <extLst/>
  </autoFilter>
  <dataValidations count="1">
    <dataValidation type="list" allowBlank="1" showInputMessage="1" showErrorMessage="1" errorTitle="错误提示" error="请输入下拉列表中的值" sqref="B2:B1048576">
      <formula1>"中考,秋考,三校生高考,春考,专科自主招生,自学考试,成人高考,研究生考试,中小学教资考,高中学业水平考试,普通话考试,高校教资考,全国大学英语四、六级考试,全国计算机等级考试"</formula1>
    </dataValidation>
  </dataValidations>
  <pageMargins left="0.7" right="0.7" top="0.75" bottom="0.75" header="0.3" footer="0.3"/>
  <pageSetup paperSize="9" scale="28" fitToHeight="0"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5"/>
  <sheetViews>
    <sheetView workbookViewId="0">
      <selection activeCell="G8" sqref="G8"/>
    </sheetView>
  </sheetViews>
  <sheetFormatPr defaultColWidth="9" defaultRowHeight="13.5" outlineLevelRow="4" outlineLevelCol="2"/>
  <sheetData>
    <row r="1" spans="1:3">
      <c r="A1" t="s">
        <v>147</v>
      </c>
      <c r="B1" t="s">
        <v>148</v>
      </c>
      <c r="C1" t="s">
        <v>149</v>
      </c>
    </row>
    <row r="2" spans="1:3">
      <c r="A2" t="s">
        <v>150</v>
      </c>
      <c r="B2">
        <v>40</v>
      </c>
      <c r="C2" s="1">
        <v>0.333</v>
      </c>
    </row>
    <row r="3" spans="1:3">
      <c r="A3" t="s">
        <v>151</v>
      </c>
      <c r="B3">
        <v>0</v>
      </c>
      <c r="C3" s="1">
        <v>0</v>
      </c>
    </row>
    <row r="4" spans="1:3">
      <c r="A4" t="s">
        <v>152</v>
      </c>
      <c r="B4">
        <v>0</v>
      </c>
      <c r="C4" s="1">
        <v>0</v>
      </c>
    </row>
    <row r="5" spans="1:3">
      <c r="A5" t="s">
        <v>153</v>
      </c>
      <c r="B5">
        <v>39</v>
      </c>
      <c r="C5" s="1">
        <v>1</v>
      </c>
    </row>
  </sheetData>
  <sheetProtection formatCells="0" formatColumns="0" formatRows="0" insertRows="0" insertColumns="0" insertHyperlinks="0" deleteColumns="0" deleteRows="0" sort="0" autoFilter="0" pivotTables="0"/>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sheetProtection formatCells="0" formatColumns="0" formatRows="0" insertRows="0" insertColumns="0" insertHyperlinks="0" deleteColumns="0" deleteRows="0" sort="0" autoFilter="0" pivotTables="0"/>
  <pageMargins left="0.75" right="0.75" top="1" bottom="1" header="0.5" footer="0.5"/>
  <headerFooter/>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woProps xmlns="https://web.wps.cn/et/2018/main" xmlns:s="http://schemas.openxmlformats.org/spreadsheetml/2006/main">
  <woSheetsProps>
    <woSheetProps sheetStid="1" interlineOnOff="0" interlineColor="0" isDbSheet="0" isDashBoardSheet="0" isDbDashBoardSheet="0" isFlexPaperSheet="0">
      <cellprotection/>
      <appEtDbRelations/>
    </woSheetProps>
    <woSheetProps sheetStid="3" interlineOnOff="0" interlineColor="0" isDbSheet="0" isDashBoardSheet="0" isDbDashBoardSheet="0" isFlexPaperSheet="0">
      <cellprotection/>
      <appEtDbRelations/>
    </woSheetProps>
  </woSheetsProps>
  <woBookProps>
    <bookSettings fileId="465945444695" isFilterShared="1" woEtMtcEnabled="0" coreConquerUserId="" isAutoUpdatePaused="0" filterType="conn" isMergeTasksAutoUpdate="0" isInserPicAsAttachment="0" supportDbFmlaDisp="0"/>
  </woBookProps>
</woProps>
</file>

<file path=customXml/item2.xml><?xml version="1.0" encoding="utf-8"?>
<pixelators xmlns="https://web.wps.cn/et/2018/main" xmlns:s="http://schemas.openxmlformats.org/spreadsheetml/2006/main">
  <pixelatorList sheetStid="1"/>
  <pixelatorList sheetStid="3"/>
  <pixelatorList sheetStid="4"/>
</pixelators>
</file>

<file path=customXml/itemProps1.xml><?xml version="1.0" encoding="utf-8"?>
<ds:datastoreItem xmlns:ds="http://schemas.openxmlformats.org/officeDocument/2006/customXml" ds:itemID="{06C82605-B75B-4693-9329-32AAD527C692}">
  <ds:schemaRefs>
    <ds:schemaRef ds:uri="https://web.wps.cn/et/2018/main"/>
    <ds:schemaRef ds:uri="http://schemas.openxmlformats.org/spreadsheetml/2006/main"/>
  </ds:schemaRefs>
</ds:datastoreItem>
</file>

<file path=customXml/itemProps2.xml><?xml version="1.0" encoding="utf-8"?>
<ds:datastoreItem xmlns:ds="http://schemas.openxmlformats.org/officeDocument/2006/customXml" ds:itemID="{224D003E-15C9-4FFE-AB16-9E66474EAE4E}">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WPS Office WWO_wpscloud_20251105180149-0b0f449aab</Application>
  <HeadingPairs>
    <vt:vector size="2" baseType="variant">
      <vt:variant>
        <vt:lpstr>工作表</vt:lpstr>
      </vt:variant>
      <vt:variant>
        <vt:i4>2</vt:i4>
      </vt:variant>
    </vt:vector>
  </HeadingPairs>
  <TitlesOfParts>
    <vt:vector size="2" baseType="lpstr">
      <vt:lpstr>Sheet1</vt:lpstr>
      <vt:lpstr>导出计数_答复 </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test</dc:creator>
  <cp:lastModifiedBy>赵辰雨</cp:lastModifiedBy>
  <dcterms:created xsi:type="dcterms:W3CDTF">2025-05-23T02:37:00Z</dcterms:created>
  <cp:lastPrinted>2025-11-11T15:31:00Z</cp:lastPrinted>
  <dcterms:modified xsi:type="dcterms:W3CDTF">2025-11-13T08:25:00Z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E8AEE9E4387A42D98B3B1669B1A3D1A6_13</vt:lpwstr>
  </property>
  <property fmtid="{D5CDD505-2E9C-101B-9397-08002B2CF9AE}" pid="3" name="KSOProductBuildVer">
    <vt:lpwstr>2052-12.9.0.23627</vt:lpwstr>
  </property>
</Properties>
</file>